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threadedComments/threadedComment3.xml" ContentType="application/vnd.ms-excel.threadedcomments+xml"/>
  <Override PartName="/xl/tables/table5.xml" ContentType="application/vnd.openxmlformats-officedocument.spreadsheetml.table+xml"/>
  <Override PartName="/xl/comments6.xml" ContentType="application/vnd.openxmlformats-officedocument.spreadsheetml.comments+xml"/>
  <Override PartName="/xl/threadedComments/threadedComment4.xml" ContentType="application/vnd.ms-excel.threadedcomment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Rotteveel\Documents\NPULS\UItgewisselde documenten\Leveranciersoverzicht\"/>
    </mc:Choice>
  </mc:AlternateContent>
  <xr:revisionPtr revIDLastSave="0" documentId="8_{9B6AE099-3A60-424F-B075-2C9E22000A56}" xr6:coauthVersionLast="47" xr6:coauthVersionMax="47" xr10:uidLastSave="{00000000-0000-0000-0000-000000000000}"/>
  <bookViews>
    <workbookView xWindow="-108" yWindow="-108" windowWidth="23256" windowHeight="12456" activeTab="1" xr2:uid="{01CF9580-9069-4770-AF9B-30D5DD4BC680}"/>
  </bookViews>
  <sheets>
    <sheet name="Legenda" sheetId="10" r:id="rId1"/>
    <sheet name="Examenleverancier" sheetId="15" r:id="rId2"/>
    <sheet name="Applicatie" sheetId="16" r:id="rId3"/>
    <sheet name="Applicatieleverancier" sheetId="17" r:id="rId4"/>
    <sheet name="PlatformKoppelingen" sheetId="19" r:id="rId5"/>
    <sheet name="ExamenLeverancierEnPlatform" sheetId="18" r:id="rId6"/>
    <sheet name="ExamenLeverancierKoppelingen" sheetId="20" r:id="rId7"/>
    <sheet name="ExamenleverancierMetadata" sheetId="38" r:id="rId8"/>
    <sheet name="Versie" sheetId="4" r:id="rId9"/>
    <sheet name="Sectorkamers" sheetId="6" r:id="rId10"/>
    <sheet name="Domeinen en onderwijsclusters" sheetId="11" r:id="rId11"/>
    <sheet name="KoppellingenDefinitie" sheetId="7" r:id="rId12"/>
    <sheet name="Metadatastelsels" sheetId="9" r:id="rId13"/>
    <sheet name="Uitwisselingsstandaarden" sheetId="8" r:id="rId14"/>
    <sheet name="Look-up overig" sheetId="13" r:id="rId15"/>
    <sheet name="Extra registratie examen" sheetId="14" r:id="rId16"/>
  </sheets>
  <definedNames>
    <definedName name="_xlnm._FilterDatabase" localSheetId="2" hidden="1">Applicatie!$B$5:$S$29</definedName>
    <definedName name="_xlnm._FilterDatabase" localSheetId="1" hidden="1">Examenleverancier!$A$5:$KH$105</definedName>
    <definedName name="_xlnm._FilterDatabase" localSheetId="5" hidden="1">ExamenLeverancierEnPlatform!$B$5:$AB$125</definedName>
    <definedName name="_xlnm._FilterDatabase" localSheetId="6" hidden="1">ExamenLeverancierKoppelingen!$B$5:$G$142</definedName>
    <definedName name="_xlnm._FilterDatabase" localSheetId="7" hidden="1">ExamenleverancierMetadata!$B$5:$U$233</definedName>
    <definedName name="_xlnm._FilterDatabase" localSheetId="4" hidden="1">PlatformKoppelingen!$B$5:$H$5</definedName>
    <definedName name="AantalAIBeoordelen">Applicatie!$L$32</definedName>
    <definedName name="AantalAIGenereren">Applicatie!$M$32</definedName>
    <definedName name="aantalAIZoeken">Applicatie!$N$32</definedName>
    <definedName name="AantalAnalogeExamenleveranciers">Applicatie!$C$7</definedName>
    <definedName name="AantalApplicatieLeveranciers">Applicatieleverancier!$D$24</definedName>
    <definedName name="AantalApplicaties">Applicatie!$C$32</definedName>
    <definedName name="AantalApplicatiesDPIAUitgevoerd">Applicatie!$Q$32</definedName>
    <definedName name="AantalApplicatiesMetSubverwerker">Applicatie!$J$33</definedName>
    <definedName name="AantalCertificerendeInstanties">Examenleverancier!$P$110</definedName>
    <definedName name="AantalDPIAs">Examenleverancier!$V$110</definedName>
    <definedName name="AantalExamenleveranciers">Examenleverancier!$D$110</definedName>
    <definedName name="AantalGebruikersVanUItvoeringsInstanties">Examenleverancier!$D$112</definedName>
    <definedName name="aantalGeverivieerdeLeveranciers">Examenleverancier!#REF!</definedName>
    <definedName name="AantalKennisExamens">'Look-up overig'!$E$3</definedName>
    <definedName name="AantalLeveranciersMetBekendPlatforn">ExamenLeverancierEnPlatform!$E$134</definedName>
    <definedName name="AantalLeveranciersPlatformOnbekend">ExamenLeverancierEnPlatform!$E$127</definedName>
    <definedName name="AantalOKEKoppelingenBijExamenLeveranciers">ExamenLeverancierKoppelingen!$B$147:$C$151</definedName>
    <definedName name="AantalPlatformenPerLeverancier">ExamenLeverancierEnPlatform!$C$130:$E$132</definedName>
    <definedName name="AantalPraktijkbeoordelingen">'Look-up overig'!$E$5</definedName>
    <definedName name="AantalUitvoeringsInstanties">Examenleverancier!$D$111</definedName>
    <definedName name="AantalVaardigheidsExamens">'Look-up overig'!$E$4</definedName>
    <definedName name="AantalVerschillendeSubverwerkers">Applicatie!$J$32</definedName>
    <definedName name="antalGeverivieerdeLeveranciers">Examenleverancier!#REF!</definedName>
    <definedName name="Bedrijfstakgroepen">BTG[#All]</definedName>
    <definedName name="Entree">Sectorkamers!#REF!</definedName>
    <definedName name="GecertificeerdeLeveranciers">Examenleverancier!$O$110</definedName>
    <definedName name="GeenContact">Examenleverancier!$T$114</definedName>
    <definedName name="Handel">Sectorkamers!#REF!</definedName>
    <definedName name="ICT_en_creatieve_industrie">Sectorkamers!#REF!</definedName>
    <definedName name="KoppelvlakNamen">Koppelvlakken[#Headers]</definedName>
    <definedName name="LidExSamen">Examenleverancier!$AM$109</definedName>
    <definedName name="ManagementInformatieExamentype">TypeExamens[[#Headers],[Type examens]]</definedName>
    <definedName name="ManagementinfoSectorkamers">Sectorkamers!$B$17:$E$50</definedName>
    <definedName name="ManegementInfoApplicaties">Applicatie!$B$6:$C$29</definedName>
    <definedName name="ManementInfoDomeinen">'Domeinen en onderwijsclusters'!$B$16:$E$72</definedName>
    <definedName name="Mobiliteit__transport__logistiek_en_maritiem">Sectorkamers!#REF!</definedName>
    <definedName name="NietGecertificeerdeLeveranciers">Examenleverancier!$O$111</definedName>
    <definedName name="privacyconvenantAangemeld">Examenleverancier!$T$112</definedName>
    <definedName name="PrivacyConvenantJa">Examenleverancier!$T$110</definedName>
    <definedName name="privacyconvenantNee">Examenleverancier!$T$111</definedName>
    <definedName name="PrivacyConvenantOnbekendBijOrganisatie">Examenleverancier!$T$113</definedName>
    <definedName name="Sectorkamers">Sectorkamer[#Headers]</definedName>
    <definedName name="Specialistisch_vakmanschap">Sectorkamers!#REF!</definedName>
    <definedName name="StatusOKEKoppelingen">PlatformKoppelingen!$B$43:$C$47</definedName>
    <definedName name="Techniek_en_gebouwde_omgeving">Sectorkamers!#REF!</definedName>
    <definedName name="Voedsel__groen_en_gastvrijheid">Sectorkamers!#REF!</definedName>
    <definedName name="Zorg__welzijn_en_sport">Sectorkamers!#REF!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7" i="15" l="1"/>
  <c r="F57" i="18"/>
  <c r="D57" i="18"/>
  <c r="F58" i="18"/>
  <c r="D58" i="18"/>
  <c r="D6" i="18"/>
  <c r="D7" i="18"/>
  <c r="D110" i="18" a="1"/>
  <c r="D110" i="18" s="1"/>
  <c r="D109" i="18"/>
  <c r="D125" i="18"/>
  <c r="D124" i="18"/>
  <c r="D123" i="18"/>
  <c r="D122" i="18"/>
  <c r="D121" i="18"/>
  <c r="D120" i="18"/>
  <c r="D119" i="18"/>
  <c r="D118" i="18"/>
  <c r="D117" i="18"/>
  <c r="D116" i="18"/>
  <c r="D115" i="18"/>
  <c r="D114" i="18"/>
  <c r="D113" i="18"/>
  <c r="D112" i="18"/>
  <c r="D111" i="18"/>
  <c r="D108" i="18"/>
  <c r="D107" i="18"/>
  <c r="D106" i="18"/>
  <c r="D105" i="18"/>
  <c r="D104" i="18"/>
  <c r="D103" i="18"/>
  <c r="D102" i="18"/>
  <c r="D101" i="18"/>
  <c r="D100" i="18"/>
  <c r="D99" i="18"/>
  <c r="D98" i="18"/>
  <c r="D97" i="18"/>
  <c r="D96" i="18"/>
  <c r="D95" i="18"/>
  <c r="D94" i="18"/>
  <c r="D93" i="18"/>
  <c r="D92" i="18"/>
  <c r="D91" i="18"/>
  <c r="D90" i="18"/>
  <c r="D89" i="18"/>
  <c r="D88" i="18"/>
  <c r="D87" i="18"/>
  <c r="D86" i="18"/>
  <c r="D85" i="18"/>
  <c r="D84" i="18"/>
  <c r="D83" i="18"/>
  <c r="D82" i="18"/>
  <c r="D81" i="18"/>
  <c r="D80" i="18"/>
  <c r="D79" i="18"/>
  <c r="D78" i="18"/>
  <c r="D77" i="18"/>
  <c r="D76" i="18"/>
  <c r="D75" i="18"/>
  <c r="D74" i="18"/>
  <c r="D73" i="18"/>
  <c r="D72" i="18"/>
  <c r="D71" i="18"/>
  <c r="D70" i="18"/>
  <c r="D69" i="18"/>
  <c r="D68" i="18"/>
  <c r="D67" i="18"/>
  <c r="D66" i="18"/>
  <c r="D65" i="18"/>
  <c r="D64" i="18"/>
  <c r="D63" i="18"/>
  <c r="D62" i="18"/>
  <c r="D61" i="18"/>
  <c r="D60" i="18"/>
  <c r="D59" i="18"/>
  <c r="D56" i="18"/>
  <c r="D55" i="18"/>
  <c r="D54" i="18"/>
  <c r="D53" i="18"/>
  <c r="D52" i="18"/>
  <c r="D51" i="18"/>
  <c r="D50" i="18"/>
  <c r="D49" i="18"/>
  <c r="D48" i="18"/>
  <c r="D47" i="18"/>
  <c r="D46" i="18"/>
  <c r="D45" i="18"/>
  <c r="D44" i="18"/>
  <c r="D43" i="18"/>
  <c r="D42" i="18"/>
  <c r="D41" i="18"/>
  <c r="D40" i="18"/>
  <c r="D39" i="18"/>
  <c r="D38" i="18"/>
  <c r="D37" i="18"/>
  <c r="D36" i="18"/>
  <c r="D35" i="18"/>
  <c r="D34" i="18"/>
  <c r="D33" i="18"/>
  <c r="D32" i="18"/>
  <c r="D31" i="18"/>
  <c r="D30" i="18"/>
  <c r="D29" i="18"/>
  <c r="D28" i="18"/>
  <c r="D27" i="18"/>
  <c r="D26" i="18"/>
  <c r="D25" i="18"/>
  <c r="D22" i="18"/>
  <c r="D24" i="18"/>
  <c r="D23" i="18"/>
  <c r="D21" i="18"/>
  <c r="D20" i="18"/>
  <c r="D19" i="18"/>
  <c r="D18" i="18"/>
  <c r="D17" i="18"/>
  <c r="D16" i="18"/>
  <c r="D15" i="18"/>
  <c r="D14" i="18"/>
  <c r="D13" i="18"/>
  <c r="D12" i="18"/>
  <c r="D11" i="18"/>
  <c r="D10" i="18"/>
  <c r="D9" i="18"/>
  <c r="D8" i="18"/>
  <c r="F6" i="18"/>
  <c r="F103" i="18"/>
  <c r="C17" i="16"/>
  <c r="D111" i="15"/>
  <c r="E4" i="13"/>
  <c r="E5" i="13"/>
  <c r="E3" i="13"/>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16" i="11"/>
  <c r="D53" i="11" a="1"/>
  <c r="D53" i="11" s="1"/>
  <c r="E53" i="11" s="1"/>
  <c r="D49" i="11" a="1"/>
  <c r="D49" i="11" s="1"/>
  <c r="E49" i="11" s="1"/>
  <c r="E50" i="11"/>
  <c r="D68" i="11" a="1"/>
  <c r="D68" i="11" s="1"/>
  <c r="E68" i="11" s="1"/>
  <c r="B68" i="11"/>
  <c r="D60" i="11" a="1"/>
  <c r="D60" i="11" s="1"/>
  <c r="E60" i="11" s="1"/>
  <c r="B60" i="11"/>
  <c r="D56" i="11" a="1"/>
  <c r="D56" i="11" s="1"/>
  <c r="E56" i="11" s="1"/>
  <c r="B56" i="11"/>
  <c r="E54" i="11"/>
  <c r="B53" i="11"/>
  <c r="B49" i="11"/>
  <c r="D47" i="11" a="1"/>
  <c r="D47" i="11" s="1"/>
  <c r="E47" i="11" s="1"/>
  <c r="B47" i="11"/>
  <c r="D42" i="11" a="1"/>
  <c r="D42" i="11" s="1"/>
  <c r="E42" i="11" s="1"/>
  <c r="B42" i="11"/>
  <c r="D40" i="11" a="1"/>
  <c r="D40" i="11" s="1"/>
  <c r="E40" i="11" s="1"/>
  <c r="B40" i="11"/>
  <c r="D36" i="11" a="1"/>
  <c r="D36" i="11" s="1"/>
  <c r="E36" i="11" s="1"/>
  <c r="B36" i="11"/>
  <c r="D33" i="11" a="1"/>
  <c r="D33" i="11" s="1"/>
  <c r="E33" i="11" s="1"/>
  <c r="B33" i="11"/>
  <c r="D30" i="11" a="1"/>
  <c r="D30" i="11" s="1"/>
  <c r="E30" i="11" s="1"/>
  <c r="B30" i="11"/>
  <c r="D27" i="11" a="1"/>
  <c r="D27" i="11" s="1"/>
  <c r="E27" i="11" s="1"/>
  <c r="B27" i="11"/>
  <c r="D24" i="11" a="1"/>
  <c r="D24" i="11" s="1"/>
  <c r="E24" i="11" s="1"/>
  <c r="B24" i="11"/>
  <c r="D22" i="11" a="1"/>
  <c r="D22" i="11" s="1"/>
  <c r="E22" i="11" s="1"/>
  <c r="B22" i="11"/>
  <c r="D19" i="11" a="1"/>
  <c r="D19" i="11" s="1"/>
  <c r="E19" i="11" s="1"/>
  <c r="B19" i="11"/>
  <c r="D16" i="11" a="1"/>
  <c r="D16" i="11" s="1"/>
  <c r="E16" i="11" s="1"/>
  <c r="B16" i="11"/>
  <c r="C25" i="6"/>
  <c r="C31" i="6"/>
  <c r="C35" i="6"/>
  <c r="C38" i="6"/>
  <c r="C41" i="6"/>
  <c r="C45" i="6"/>
  <c r="C50"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C17" i="6"/>
  <c r="E17" i="6"/>
  <c r="C7" i="16"/>
  <c r="C32" i="16"/>
  <c r="D50" i="6"/>
  <c r="B50" i="6"/>
  <c r="D48" i="6" a="1"/>
  <c r="D48" i="6" s="1"/>
  <c r="B48" i="6"/>
  <c r="D45" i="6" a="1"/>
  <c r="D45" i="6" s="1"/>
  <c r="B45" i="6"/>
  <c r="D41" i="6" a="1"/>
  <c r="D41" i="6" s="1"/>
  <c r="B41" i="6"/>
  <c r="D38" i="6" a="1"/>
  <c r="D38" i="6" s="1"/>
  <c r="B38" i="6"/>
  <c r="D35" i="6" a="1"/>
  <c r="D35" i="6" s="1"/>
  <c r="B35" i="6"/>
  <c r="D31" i="6" a="1"/>
  <c r="D31" i="6" s="1"/>
  <c r="B31" i="6"/>
  <c r="B25" i="6"/>
  <c r="D25" i="6" a="1"/>
  <c r="D25" i="6" s="1"/>
  <c r="D17" i="6" a="1"/>
  <c r="D17" i="6" s="1"/>
  <c r="B17" i="6"/>
  <c r="C9" i="13"/>
  <c r="C10" i="13"/>
  <c r="C11" i="13"/>
  <c r="C12" i="13"/>
  <c r="C13" i="13"/>
  <c r="C14" i="13"/>
  <c r="C15" i="13"/>
  <c r="C16" i="13"/>
  <c r="C17" i="13"/>
  <c r="D110" i="15"/>
  <c r="C8" i="16"/>
  <c r="C9" i="16"/>
  <c r="C10" i="16"/>
  <c r="C11" i="16"/>
  <c r="C12" i="16"/>
  <c r="C13" i="16"/>
  <c r="C14" i="16"/>
  <c r="C15" i="16"/>
  <c r="C16" i="16"/>
  <c r="C18" i="16"/>
  <c r="C19" i="16"/>
  <c r="C20" i="16"/>
  <c r="C21" i="16"/>
  <c r="C22" i="16"/>
  <c r="C23" i="16"/>
  <c r="C24" i="16"/>
  <c r="C25" i="16"/>
  <c r="C26" i="16"/>
  <c r="C27" i="16"/>
  <c r="C28" i="16"/>
  <c r="C29" i="16"/>
  <c r="C6" i="16"/>
  <c r="D112" i="15"/>
  <c r="E101" i="10"/>
  <c r="E100" i="10"/>
  <c r="E99" i="10"/>
  <c r="E98" i="10"/>
  <c r="E97" i="10"/>
  <c r="E96" i="10"/>
  <c r="E95" i="10"/>
  <c r="E94" i="10"/>
  <c r="F124" i="18"/>
  <c r="F123" i="18"/>
  <c r="F122" i="18"/>
  <c r="F121" i="18"/>
  <c r="F120" i="18"/>
  <c r="F119" i="18"/>
  <c r="F118" i="18"/>
  <c r="F117" i="18"/>
  <c r="F116" i="18"/>
  <c r="F115" i="18"/>
  <c r="F114" i="18"/>
  <c r="F113" i="18"/>
  <c r="F112" i="18"/>
  <c r="F111" i="18"/>
  <c r="F110" i="18"/>
  <c r="F109" i="18"/>
  <c r="F108" i="18"/>
  <c r="F107" i="18"/>
  <c r="F106" i="18"/>
  <c r="F105" i="18"/>
  <c r="F104" i="18"/>
  <c r="F102" i="18"/>
  <c r="F101" i="18"/>
  <c r="F100" i="18"/>
  <c r="F99" i="18"/>
  <c r="F98" i="18"/>
  <c r="F97" i="18"/>
  <c r="F96" i="18"/>
  <c r="F95" i="18"/>
  <c r="F94" i="18"/>
  <c r="F93" i="18"/>
  <c r="F92" i="18"/>
  <c r="F91" i="18"/>
  <c r="F90" i="18"/>
  <c r="F89" i="18"/>
  <c r="F88" i="18"/>
  <c r="F87" i="18"/>
  <c r="F86" i="18"/>
  <c r="F85" i="18"/>
  <c r="F84" i="18"/>
  <c r="F83" i="18"/>
  <c r="F82" i="18"/>
  <c r="F81" i="18"/>
  <c r="F80" i="18"/>
  <c r="F79" i="18"/>
  <c r="F78" i="18"/>
  <c r="F77" i="18"/>
  <c r="F76" i="18"/>
  <c r="F75" i="18"/>
  <c r="F74" i="18"/>
  <c r="F73" i="18"/>
  <c r="F72" i="18"/>
  <c r="F71" i="18"/>
  <c r="F70" i="18"/>
  <c r="F69" i="18"/>
  <c r="F68" i="18"/>
  <c r="F67" i="18"/>
  <c r="F66" i="18"/>
  <c r="F65" i="18"/>
  <c r="F64" i="18"/>
  <c r="F63" i="18"/>
  <c r="F62" i="18"/>
  <c r="F61" i="18"/>
  <c r="F60" i="18"/>
  <c r="F59" i="18"/>
  <c r="F56" i="18"/>
  <c r="F55" i="18"/>
  <c r="F54" i="18"/>
  <c r="F53" i="18"/>
  <c r="F52" i="18"/>
  <c r="F51" i="18"/>
  <c r="F50" i="18"/>
  <c r="F49" i="18"/>
  <c r="F48" i="18"/>
  <c r="F47" i="18"/>
  <c r="F46" i="18"/>
  <c r="F45" i="18"/>
  <c r="F44" i="18"/>
  <c r="F43" i="18"/>
  <c r="F42" i="18"/>
  <c r="F41" i="18"/>
  <c r="F40" i="18"/>
  <c r="F39" i="18"/>
  <c r="F38" i="18"/>
  <c r="F37" i="18"/>
  <c r="F36" i="18"/>
  <c r="F35" i="18"/>
  <c r="F34" i="18"/>
  <c r="F33" i="18"/>
  <c r="F32" i="18"/>
  <c r="F31" i="18"/>
  <c r="F30" i="18"/>
  <c r="F29" i="18"/>
  <c r="F28" i="18"/>
  <c r="F27" i="18"/>
  <c r="F26" i="18"/>
  <c r="F25" i="18"/>
  <c r="F24" i="18"/>
  <c r="F23" i="18"/>
  <c r="F22" i="18"/>
  <c r="F21" i="18"/>
  <c r="F20" i="18"/>
  <c r="F19" i="18"/>
  <c r="F18" i="18"/>
  <c r="F17" i="18"/>
  <c r="F16" i="18"/>
  <c r="F15" i="18"/>
  <c r="F14" i="18"/>
  <c r="F13" i="18"/>
  <c r="F12" i="18"/>
  <c r="F11" i="18"/>
  <c r="F10" i="18"/>
  <c r="F9" i="18"/>
  <c r="F8" i="18"/>
  <c r="F7" i="18"/>
  <c r="K24" i="16"/>
  <c r="K27" i="16"/>
  <c r="K29" i="16"/>
  <c r="K28" i="16"/>
  <c r="K26" i="16"/>
  <c r="K25" i="16"/>
  <c r="K23" i="16"/>
  <c r="K22" i="16"/>
  <c r="K21" i="16"/>
  <c r="K20" i="16"/>
  <c r="K19" i="16"/>
  <c r="K18" i="16"/>
  <c r="K16" i="16"/>
  <c r="K15" i="16"/>
  <c r="K14" i="16"/>
  <c r="K13" i="16"/>
  <c r="K12" i="16"/>
  <c r="K11" i="16"/>
  <c r="K10" i="16"/>
  <c r="K9" i="16"/>
  <c r="K6" i="16"/>
  <c r="D24" i="17"/>
  <c r="E39" i="11" l="1"/>
  <c r="E38" i="11"/>
  <c r="E35" i="11"/>
  <c r="E34" i="11"/>
  <c r="E37" i="11"/>
  <c r="E59" i="11"/>
  <c r="E28" i="11"/>
  <c r="E58" i="11"/>
  <c r="E52" i="11"/>
  <c r="E23" i="11"/>
  <c r="E51" i="11"/>
  <c r="E26" i="11"/>
  <c r="E63" i="11"/>
  <c r="E48" i="11"/>
  <c r="E69" i="11"/>
  <c r="E57" i="11"/>
  <c r="E45" i="11"/>
  <c r="E21" i="11"/>
  <c r="E62" i="11"/>
  <c r="E61" i="11"/>
  <c r="E25" i="11"/>
  <c r="E72" i="11"/>
  <c r="E71" i="11"/>
  <c r="E44" i="11"/>
  <c r="E32" i="11"/>
  <c r="E20" i="11"/>
  <c r="E46" i="11"/>
  <c r="E67" i="11"/>
  <c r="E43" i="11"/>
  <c r="E31" i="11"/>
  <c r="E64" i="11"/>
  <c r="E66" i="11"/>
  <c r="E55" i="11"/>
  <c r="E18" i="11"/>
  <c r="E70" i="11"/>
  <c r="E65" i="11"/>
  <c r="E41" i="11"/>
  <c r="E29" i="11"/>
  <c r="E17" i="11"/>
  <c r="C3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Michiel Rotteveel</author>
  </authors>
  <commentList>
    <comment ref="D123" authorId="0" shapeId="0" xr:uid="{DF25F7AD-C631-453E-BBA3-D338DE92E5C0}">
      <text>
        <r>
          <rPr>
            <b/>
            <sz val="9"/>
            <color indexed="81"/>
            <rFont val="Tahoma"/>
            <family val="2"/>
          </rPr>
          <t>Michiel Rotteveel:</t>
        </r>
        <r>
          <rPr>
            <sz val="9"/>
            <color indexed="81"/>
            <rFont val="Tahoma"/>
            <family val="2"/>
          </rPr>
          <t xml:space="preserve">
Type is zoals ik het nu zie kennis,vaardigheid en praktijk.
Is er een andere indeling denkbaar, is beroep niet hetzelfde als Praktijk. Of is Praktijk / Beroep het verschil simulatie Beroep?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tc={64C28E01-943F-4918-9FC6-870DA7635DC4}</author>
  </authors>
  <commentList>
    <comment ref="G34" authorId="0" shapeId="0" xr:uid="{64C28E01-943F-4918-9FC6-870DA7635DC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Examenservices is een handelsnaam van stichting VAM, net zoals Innovam en IBKI ook handelsnamen zijn van stichting VAM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Michiel Rotteveel</author>
  </authors>
  <commentList>
    <comment ref="R2" authorId="0" shapeId="0" xr:uid="{912CE87B-4C2F-4315-9C58-2D3A450A49D9}">
      <text>
        <r>
          <rPr>
            <b/>
            <sz val="9"/>
            <color indexed="81"/>
            <rFont val="Tahoma"/>
            <family val="2"/>
          </rPr>
          <t>Michiel Rotteveel:</t>
        </r>
        <r>
          <rPr>
            <sz val="9"/>
            <color indexed="81"/>
            <rFont val="Tahoma"/>
            <family val="2"/>
          </rPr>
          <t xml:space="preserve">
Schoolyear, avd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tc={44811D03-19E1-49E1-AF21-85F08869B079}</author>
  </authors>
  <commentList>
    <comment ref="O5" authorId="0" shapeId="0" xr:uid="{44811D03-19E1-49E1-AF21-85F08869B07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Bij virtuele machine geef je aan of de examenleverancier met virtuele machines werkt. Bij een examen zal aangegeven moeten worden wat voor virtuele machines en welke applicatie geïnstalleerd moet zijne en welke sites gewhitelist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tc={6FF27B6E-9559-4016-B596-5B0E3D9C3E32}</author>
  </authors>
  <commentList>
    <comment ref="C146" authorId="0" shapeId="0" xr:uid="{6FF27B6E-9559-4016-B596-5B0E3D9C3E32}">
      <text>
        <t>[Opmerkingenthread]
U kunt deze opmerkingenthread lezen in uw versie van Excel. Eventuele wijzigingen aan de thread gaan echter verloren als het bestand wordt geopend in een nieuwere versie van Excel. Meer informatie: https://go.microsoft.com/fwlink/?linkid=870924
Opmerking:
    Een volledige koppeling met alle 6 koppelvlakken telt als 1, per koppelvlak is ⅙ beschikbaar</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Michiel Rotteveel</author>
    <author>tc={8C272724-298D-44BD-AA06-C98ABF9030CC}</author>
  </authors>
  <commentList>
    <comment ref="M5" authorId="0" shapeId="0" xr:uid="{3DC37EC5-DFA1-45AB-9A17-BB5724F5079E}">
      <text>
        <r>
          <rPr>
            <b/>
            <sz val="9"/>
            <color indexed="81"/>
            <rFont val="Tahoma"/>
            <family val="2"/>
          </rPr>
          <t>Michiel Rotteveel:</t>
        </r>
        <r>
          <rPr>
            <sz val="9"/>
            <color indexed="81"/>
            <rFont val="Tahoma"/>
            <family val="2"/>
          </rPr>
          <t xml:space="preserve">
Type is zoals ik het nu zie kennis,vaardigheid en praktijk.
Is er een andere indeling denkbaar, is beroep niet hetzelfde als Praktijk. Of is Praktijk / Beroep het verschil simulatie Beroep?
</t>
        </r>
      </text>
    </comment>
    <comment ref="R232" authorId="1" shapeId="0" xr:uid="{8C272724-298D-44BD-AA06-C98ABF9030C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Willen we hier specificeren naar inhoud, spreken gesprekken voeren en schrijven?
</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1BA1793-04A3-44C4-9F59-2EEFE7BC0A50}" keepAlive="1" name="Query - Domeinen" description="Verbinding maken met de query Domeinen in de werkmap." type="5" refreshedVersion="0" background="1" saveData="1">
    <dbPr connection="Provider=Microsoft.Mashup.OleDb.1;Data Source=$Workbook$;Location=Domeinen;Extended Properties=&quot;&quot;" command="SELECT * FROM [Domeinen]"/>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<sst xmlns="http://schemas.openxmlformats.org/spreadsheetml/2006/main" count="4808" uniqueCount="1493">
  <si>
    <t>Legenda</t>
  </si>
  <si>
    <t>Tabblad</t>
  </si>
  <si>
    <t>Groep</t>
  </si>
  <si>
    <t>Gegeven</t>
  </si>
  <si>
    <t>Omschrijving</t>
  </si>
  <si>
    <t>Examen leverancier</t>
  </si>
  <si>
    <t>Algemene informatie</t>
  </si>
  <si>
    <t>Naam</t>
  </si>
  <si>
    <t>De organisatie die de examens maakt die door een onderwijsorganisatie ingekocht worden</t>
  </si>
  <si>
    <t>Onderdeel van</t>
  </si>
  <si>
    <t>Hier wordt aangegeven of de examenleverancier onderdeel is van een groter organisatorisch geheel</t>
  </si>
  <si>
    <t>nee</t>
  </si>
  <si>
    <t>Voorheen</t>
  </si>
  <si>
    <t>Mocht de naam van de examenleverancier gewijzigd zijn dan wordt hier de oude naam vermeld</t>
  </si>
  <si>
    <t>Dienstverlener/uitvoeringsinstantie</t>
  </si>
  <si>
    <t>Een organisatie die het administratieve / logistieke proces voor een examenleverancier verzorgd</t>
  </si>
  <si>
    <t>Afkorting</t>
  </si>
  <si>
    <t>De afkorting waaronder de examenleverancier bekend staat</t>
  </si>
  <si>
    <t>Adres</t>
  </si>
  <si>
    <t>Adres van de hoofdvestiging</t>
  </si>
  <si>
    <t>ja</t>
  </si>
  <si>
    <t>Postcode</t>
  </si>
  <si>
    <t>Postcode van de hoofdvestiging</t>
  </si>
  <si>
    <t>Woonplaats</t>
  </si>
  <si>
    <t>Woonplaats van de hoofdvestiging</t>
  </si>
  <si>
    <t>e-mail</t>
  </si>
  <si>
    <t>Algemeen e-maail adres van de organisatie</t>
  </si>
  <si>
    <t>Telefoonnummer</t>
  </si>
  <si>
    <t>Algemeen telefoonnummer van de organisatie</t>
  </si>
  <si>
    <t>Contactpersoon</t>
  </si>
  <si>
    <t>Eventueel contactpersoon</t>
  </si>
  <si>
    <t>Website</t>
  </si>
  <si>
    <t>De url naar de website van de examenleverancier</t>
  </si>
  <si>
    <t>Certificering Leverancier</t>
  </si>
  <si>
    <t>Gecertificeerd</t>
  </si>
  <si>
    <t>Is de examenleverancier gecertificeerd</t>
  </si>
  <si>
    <t>Certificerende instantie</t>
  </si>
  <si>
    <t>Door welke instantie is de examenleverancier gecertificeerd</t>
  </si>
  <si>
    <t>Naam certificaat</t>
  </si>
  <si>
    <t>De naam van het certificaat als er een specifieke naam voor is</t>
  </si>
  <si>
    <t>Certificaat geldig tot</t>
  </si>
  <si>
    <t>Tot welke datum is het certificaat van de examenleverancier geldig</t>
  </si>
  <si>
    <t>Privacy</t>
  </si>
  <si>
    <t>Aangesloten</t>
  </si>
  <si>
    <t>Is de examenleveransier aangeloten bij het privacyconvenant</t>
  </si>
  <si>
    <t>Positieve Toetsverklaring</t>
  </si>
  <si>
    <t>Heeft de examenleverancier een positieve toetsverklaring van het privacyconvenant</t>
  </si>
  <si>
    <t>Persoonsgegevens</t>
  </si>
  <si>
    <t>De examenleverancier verwerkt persoonsgegevens</t>
  </si>
  <si>
    <t>DPIA uitgevoerd dd</t>
  </si>
  <si>
    <t>Als er een DPIA heeft plaatsgevonden de datum van de laatste DPIA</t>
  </si>
  <si>
    <t>Rollen van de examenleverancier</t>
  </si>
  <si>
    <t>Uitgever</t>
  </si>
  <si>
    <t>De examenleverancier is ook uitgever</t>
  </si>
  <si>
    <t>Opleider</t>
  </si>
  <si>
    <t>De examenleverancier verzorgt zelf ook onderwijs</t>
  </si>
  <si>
    <t>EVC</t>
  </si>
  <si>
    <t>De examenleverancier verzorgt ook EVC trajecten</t>
  </si>
  <si>
    <t>Internationaal</t>
  </si>
  <si>
    <t>De examenleverancier is internationaal actief</t>
  </si>
  <si>
    <t>Soort dienstverlening / onderdeel van het examenproces dat geleverd kan worden</t>
  </si>
  <si>
    <t>Ontwikkeling</t>
  </si>
  <si>
    <t>De examenleverancier ondersteunt bij het ontwikkellen van examens</t>
  </si>
  <si>
    <t>Examens</t>
  </si>
  <si>
    <t>De examenleverancier levert Examens (content)</t>
  </si>
  <si>
    <t>Logistiek</t>
  </si>
  <si>
    <t>De examenleverancier kan ook de examenlogistiek verzorgen</t>
  </si>
  <si>
    <t>Verzorgen</t>
  </si>
  <si>
    <t>De examenleverancier kan ook in opdracht examens afnemen</t>
  </si>
  <si>
    <t>Levert ook virtuele machines</t>
  </si>
  <si>
    <t>De examenleverancier levert ook virtuelemachines waarop een kandidaat een examen kan maken waarbij gebruik gemaakt moet worden van specifieke desktopapplicaties</t>
  </si>
  <si>
    <t>Scholing</t>
  </si>
  <si>
    <t>De examenleverancier geeft trainingen op het gebied van examinering</t>
  </si>
  <si>
    <t>Advies</t>
  </si>
  <si>
    <t>De examenleverancier geeft advies op het gebied van examinering</t>
  </si>
  <si>
    <t>Maatwerk</t>
  </si>
  <si>
    <t>Er is maatwerk mogelijk op de examens</t>
  </si>
  <si>
    <t>Ontwikkelplatform</t>
  </si>
  <si>
    <t>De examenlevarancier levert een platform waarop examens ontwikkeld kunnen worden</t>
  </si>
  <si>
    <t>Leermiddelen</t>
  </si>
  <si>
    <t>De examenleverancier levert ook leermiddelen</t>
  </si>
  <si>
    <t>Leeromgeving</t>
  </si>
  <si>
    <t>Door de examenleverancier wordt ook een leeromgeving aangeboden</t>
  </si>
  <si>
    <t>Blended learning</t>
  </si>
  <si>
    <t>De examenleverancier ondersteund blended learning</t>
  </si>
  <si>
    <t>Programmatischtoetsen</t>
  </si>
  <si>
    <t>De examenleverancier levert producten voor programmatischtoetsen</t>
  </si>
  <si>
    <t>Overig</t>
  </si>
  <si>
    <t>Lid vereniging ExSamen</t>
  </si>
  <si>
    <t>Is de examenleverancier lid van de vereniging ExSamen</t>
  </si>
  <si>
    <t>Type organisatie</t>
  </si>
  <si>
    <t>IS het een commerciele organisatie, een van voor door organisatie, een samenwerkingsverband van de broepsgroep en het onderwijs etc.</t>
  </si>
  <si>
    <t>Opmerkingen</t>
  </si>
  <si>
    <t>Relevante overige niet gestructureerde data</t>
  </si>
  <si>
    <t>Aantal instellingen</t>
  </si>
  <si>
    <t>Het aantal instellingen dat gebruik maakt van de examens van deze examenleverancier</t>
  </si>
  <si>
    <t>Applicatie</t>
  </si>
  <si>
    <t>Naam van het platform</t>
  </si>
  <si>
    <t>Verouderde versie</t>
  </si>
  <si>
    <t>De verouderde versie van het examenafnameplatform</t>
  </si>
  <si>
    <t>Actuele versie</t>
  </si>
  <si>
    <t>De actuele versie van het examenafnameplatform</t>
  </si>
  <si>
    <t>Vevalt, was altijd gelijk aan de naam</t>
  </si>
  <si>
    <t>Nieuw versie</t>
  </si>
  <si>
    <t>De eerstvolgende toekomstige versie van het examenafnameplatform</t>
  </si>
  <si>
    <t>Applicatietype</t>
  </si>
  <si>
    <t>Het soort applicatie (examenafnameplatform, beoordelingsapplicatie, etc)</t>
  </si>
  <si>
    <t>Platform leverancier</t>
  </si>
  <si>
    <t>De leverancier van het examenafnameplatform, dit kan dus ook de examenleverancier zelf zijn</t>
  </si>
  <si>
    <t>Url</t>
  </si>
  <si>
    <t>URL naar de applicatie</t>
  </si>
  <si>
    <t>Opmerking</t>
  </si>
  <si>
    <t>Overige relevante informatie</t>
  </si>
  <si>
    <t>Maakt intern gebruik van:</t>
  </si>
  <si>
    <t>Applicatie subverwerker</t>
  </si>
  <si>
    <t>Een applicatie/platform waarin de platformleverancier koppelt met een andere softwareleveransier die ook gegevens verwerkt</t>
  </si>
  <si>
    <t>Naam subverwerker</t>
  </si>
  <si>
    <t>De naam van de levrancier van de subverwerkerende applicatie</t>
  </si>
  <si>
    <t>AI</t>
  </si>
  <si>
    <t>Beoordelen</t>
  </si>
  <si>
    <t>AI wordt ingezet om gemaakt werkt te beoordelen</t>
  </si>
  <si>
    <t>Genereren</t>
  </si>
  <si>
    <t>AI wordt ingezet om content (examens) te genereren</t>
  </si>
  <si>
    <t>Zoeken</t>
  </si>
  <si>
    <t>AI wordt ingezet om relevante informatie op te zoeken</t>
  </si>
  <si>
    <t>Single Sign-on</t>
  </si>
  <si>
    <t>Inlog</t>
  </si>
  <si>
    <t>Ondersteunde protocollen</t>
  </si>
  <si>
    <t>Welke SSO protocollen worden er door het platform ondersteund: SAML,OIDC,Oauth 2.0,Radius, LDAP, NTLM, Kerberos</t>
  </si>
  <si>
    <t>Vervalt</t>
  </si>
  <si>
    <t>Entree</t>
  </si>
  <si>
    <t>Kan het platform ontsloten worden via SurfConnext</t>
  </si>
  <si>
    <t>Surfconnext</t>
  </si>
  <si>
    <t>Kan het platform ontsloten worden via Sentree federatie</t>
  </si>
  <si>
    <t>Beveiliging</t>
  </si>
  <si>
    <t>Heeft er een DPIA plaatsgevonden bij de examenleverancier</t>
  </si>
  <si>
    <t>Beveiligingsmogelijkheden</t>
  </si>
  <si>
    <t>Op welke wijze kan het platform beveiligd worden</t>
  </si>
  <si>
    <t>Plagiaatcontrole</t>
  </si>
  <si>
    <t>Voorziet de examenafnameomgeving over plagiaatcontrole</t>
  </si>
  <si>
    <t>Applicatieleverancier</t>
  </si>
  <si>
    <t>Naam platformleverancier</t>
  </si>
  <si>
    <t>De organisatie die de applicatie levert</t>
  </si>
  <si>
    <t>Hier wordt aangegeven of de applicatieleverancier onderdeel is van een groter organisatorisch geheel</t>
  </si>
  <si>
    <t>URL</t>
  </si>
  <si>
    <t>URL naar de website van de applicatieleverancier</t>
  </si>
  <si>
    <t>Centrale telefoonnummer van de applicatieleverancier</t>
  </si>
  <si>
    <t>Helpdesk</t>
  </si>
  <si>
    <t>Telefoonnummer van de helpdesk van de applicatieleverancier</t>
  </si>
  <si>
    <t>Adres van de applicatieleverancier</t>
  </si>
  <si>
    <t xml:space="preserve">Postcode </t>
  </si>
  <si>
    <t>Postcode van de applicatieleverancier</t>
  </si>
  <si>
    <t>Woonplaats van de applicatieleverancier</t>
  </si>
  <si>
    <t>Applicatiekoppelingen</t>
  </si>
  <si>
    <t>Koppelingsinformatie</t>
  </si>
  <si>
    <t>Naam applicatie</t>
  </si>
  <si>
    <t>Naam van de applicatie</t>
  </si>
  <si>
    <t>Koppeling</t>
  </si>
  <si>
    <t>Welke koppeling is beschikbaar</t>
  </si>
  <si>
    <t>Koppelvlak</t>
  </si>
  <si>
    <t>Welk koppelvlakken van de koppeling zijn beschikbaar</t>
  </si>
  <si>
    <t>Koppelvlak Geïmplementeerd bij</t>
  </si>
  <si>
    <t>Welk koppelvlak is geïmplementeerd (naam van een instelling), een instelling is voldoende</t>
  </si>
  <si>
    <t>Extra informatie die de leverancier graag wil delen</t>
  </si>
  <si>
    <t>Status</t>
  </si>
  <si>
    <t>Status van de koppeling voor de desbetreffende leverancier, NVT, Operationeel, Gepland</t>
  </si>
  <si>
    <t>Beschikbaar per</t>
  </si>
  <si>
    <t>De koppeling is beschikbaar per datum</t>
  </si>
  <si>
    <t>Examenleverancier en applicatie</t>
  </si>
  <si>
    <t>Examenleverancier</t>
  </si>
  <si>
    <t>Naam examenleverancier</t>
  </si>
  <si>
    <t>Naam van de examenleverancier</t>
  </si>
  <si>
    <t>Examenafnameplatform</t>
  </si>
  <si>
    <t>Naam examenafnameplatform</t>
  </si>
  <si>
    <t>Naam van de applicatieleverancier</t>
  </si>
  <si>
    <t>Handelsnaam afnameplatform</t>
  </si>
  <si>
    <t>Handelsnaam die de examenleverancier aan de applicatie geeft</t>
  </si>
  <si>
    <t>Examenleverancier voorgeschreven afname condities</t>
  </si>
  <si>
    <t>Examen PC</t>
  </si>
  <si>
    <t>Er is voor de afname van de examens een speciaal voor examens ingerichte instellingspc nodig</t>
  </si>
  <si>
    <t>Onderwijs PC</t>
  </si>
  <si>
    <t>Examens mogen alleen afgenomen worden op apparatuur die door de instelling beheerd worden</t>
  </si>
  <si>
    <t>BYOD</t>
  </si>
  <si>
    <t>Bring your own device, examens kunnen afgenomen worden op een apparaat van de kandidaat</t>
  </si>
  <si>
    <t>Condities BYOD</t>
  </si>
  <si>
    <t>Onder welke condities mag BYOD ingezet worden (extra beveiliging)</t>
  </si>
  <si>
    <t>Virtuele Machine</t>
  </si>
  <si>
    <t xml:space="preserve">Kunnen er een examen desktopapplicaties(Word, Excell, Outlook, Autocad, Adobe etc etc)  verplicht ingezet worden </t>
  </si>
  <si>
    <t>Examenafnameplatform gekoppeld met</t>
  </si>
  <si>
    <t>Eduarte</t>
  </si>
  <si>
    <t>Examenkluis</t>
  </si>
  <si>
    <t>Magister</t>
  </si>
  <si>
    <t>OnTrack</t>
  </si>
  <si>
    <t>Osiris</t>
  </si>
  <si>
    <t>PeopleSoft</t>
  </si>
  <si>
    <t>SomToday</t>
  </si>
  <si>
    <t>Nubico examen logistiek</t>
  </si>
  <si>
    <t>Readspeaker</t>
  </si>
  <si>
    <t>Readspeaker kan ingezet worden met de applicatie</t>
  </si>
  <si>
    <t>Beschikbaar per:</t>
  </si>
  <si>
    <t>Examenleverancier koppelingen</t>
  </si>
  <si>
    <t>Algemeen</t>
  </si>
  <si>
    <t>Naam Examenleverancier</t>
  </si>
  <si>
    <t>De naam van de examenleverancier</t>
  </si>
  <si>
    <t>Naam platform</t>
  </si>
  <si>
    <t>De naam van de applicatie die gebruikt wordt ls examenafnameplatform</t>
  </si>
  <si>
    <t>De naam van de gebruikte koppeling</t>
  </si>
  <si>
    <t>De naam van een van de koppelvlakken die bij de koppeling hoort</t>
  </si>
  <si>
    <t>De status van het koppelvlak, ontwerp, productie test etc</t>
  </si>
  <si>
    <t>De datum waarop dit koppelvlak in productie komt</t>
  </si>
  <si>
    <t>Examenleverancier metadata</t>
  </si>
  <si>
    <t>Metadata Bedrijfstakgroep (BTG)</t>
  </si>
  <si>
    <t>Bedrijfstak groep (BTG)</t>
  </si>
  <si>
    <t>De Bedrijfstakgroep waaronder de producten van de examenleverancier vallen</t>
  </si>
  <si>
    <t>Specialisatie</t>
  </si>
  <si>
    <t>Specialisatie van een leverancier binnen een BTG</t>
  </si>
  <si>
    <t>Metadata Sectoren en marktsegmenten</t>
  </si>
  <si>
    <t>Sectorkamer</t>
  </si>
  <si>
    <t>De sectorkamer waarbinnen de producten van de examenleverancier vallen</t>
  </si>
  <si>
    <t>Marktsegment</t>
  </si>
  <si>
    <t>Het marktsegment waarbinnen de producten van de examenleverancier vallen</t>
  </si>
  <si>
    <t>Metadata Domeinen en Onderwijsclusters</t>
  </si>
  <si>
    <t>Domein</t>
  </si>
  <si>
    <t>Het domein waar de producten van de examenleverancier onder vallen</t>
  </si>
  <si>
    <t>Onderwijscluster</t>
  </si>
  <si>
    <t>Het onderwijscluster waaronder de producten van de examenleverancier vallen</t>
  </si>
  <si>
    <t>Metadata Bedrijfskolomindeling overig</t>
  </si>
  <si>
    <t>Generiek / divers</t>
  </si>
  <si>
    <t>Generiek:  Leveranciers die examens aanbieden die voor generiek onderwijs bedoelt zijn (taal, rekenen, burgerschap) 
Divers: Leveranciers die specifieke, niet generieke examens aanbieden over de diverse BTG's heen, denk aan entree maar ook aan veiligheidscertificaten</t>
  </si>
  <si>
    <t>Metadata Type examens</t>
  </si>
  <si>
    <t>Digitaal</t>
  </si>
  <si>
    <t>Zijn de examens digitaalbeschikbaar, dit hoeft dus niet online te zijn!</t>
  </si>
  <si>
    <t xml:space="preserve">Online </t>
  </si>
  <si>
    <t>Het examen wordt online afgenomen, deze zijn dus per definitie digitaal</t>
  </si>
  <si>
    <t>Type</t>
  </si>
  <si>
    <t>Type examen, kennisexamen, vaardigheidsexamen, praktijkexamen</t>
  </si>
  <si>
    <t>Metadata Opleidingssoorten</t>
  </si>
  <si>
    <t>Kwalificaties</t>
  </si>
  <si>
    <t>De examenleverancier levert examens voor kwalificaties</t>
  </si>
  <si>
    <t>Keuzedelen</t>
  </si>
  <si>
    <t>De examenleverancier levert examens voor keuzedelen</t>
  </si>
  <si>
    <t>Certificaten</t>
  </si>
  <si>
    <t>De examenleverancier levert certificeerbare eenheden</t>
  </si>
  <si>
    <t>Taal</t>
  </si>
  <si>
    <t>De examenleverancier levert examens voor taal</t>
  </si>
  <si>
    <t>Verbijzondering Taal</t>
  </si>
  <si>
    <t>De examenleverancier levert de specifieke taal: Engels, Duits etc</t>
  </si>
  <si>
    <t>Rekenen</t>
  </si>
  <si>
    <t>De examenleverancier levert examens voor rekenen</t>
  </si>
  <si>
    <t>Branche examens</t>
  </si>
  <si>
    <t>De examenleverancier levert branchespecifieke examens</t>
  </si>
  <si>
    <t>Specifieke functionaliteit</t>
  </si>
  <si>
    <t>Afwijkende functionaliteit die een examenleverancier levert zoals toetsen voor niveau bepaling</t>
  </si>
  <si>
    <t>Uitwisselbaarheid examens</t>
  </si>
  <si>
    <t>Ondersteunde uitwisselingsstandaard:</t>
  </si>
  <si>
    <t>Scorm 2</t>
  </si>
  <si>
    <t>De geleverde examens kunnen uitgewisseld worden op basis van het Scorm2 protocol</t>
  </si>
  <si>
    <t>Tincan</t>
  </si>
  <si>
    <t>De geleverde examens kunnen uitgewisseld worden op basis van het TinCan protocol</t>
  </si>
  <si>
    <t>LTI</t>
  </si>
  <si>
    <t>De geleverde examens kunnen uitgewisseld worden op basis van het LTI protocol</t>
  </si>
  <si>
    <t>XAPI</t>
  </si>
  <si>
    <t>De geleverde examens kunnen uitgewisseld worden op basis van het XAPI protocol</t>
  </si>
  <si>
    <t>QTI</t>
  </si>
  <si>
    <t>De geleverde examens kunnen uitgewisseld worden op basis van het QTI protocol</t>
  </si>
  <si>
    <t>Algemene opmerkingen</t>
  </si>
  <si>
    <t>Certificering examen leverancier</t>
  </si>
  <si>
    <t>Rollen examenleverancier</t>
  </si>
  <si>
    <t>Dienstverlener/</t>
  </si>
  <si>
    <t xml:space="preserve">Certificerende </t>
  </si>
  <si>
    <t>Certificaat</t>
  </si>
  <si>
    <t>Verwerkt</t>
  </si>
  <si>
    <t>Aangesloten bij</t>
  </si>
  <si>
    <t>Positieve toetsverklaring</t>
  </si>
  <si>
    <t xml:space="preserve">DPIA </t>
  </si>
  <si>
    <t>Lid verenig-</t>
  </si>
  <si>
    <t>Aantal</t>
  </si>
  <si>
    <t>afkorting</t>
  </si>
  <si>
    <t>Uitvoeringsinstantie</t>
  </si>
  <si>
    <t>Instantie</t>
  </si>
  <si>
    <t>geldig tot</t>
  </si>
  <si>
    <t>Privacyconvenant</t>
  </si>
  <si>
    <t>Privacy convenant</t>
  </si>
  <si>
    <t>uitgevoerd dd</t>
  </si>
  <si>
    <t>ontwikkelplatform</t>
  </si>
  <si>
    <t>ing ExSamen</t>
  </si>
  <si>
    <t xml:space="preserve"> instellingen</t>
  </si>
  <si>
    <t>All you can learn</t>
  </si>
  <si>
    <t>AYCL </t>
  </si>
  <si>
    <t>Brainstud bv</t>
  </si>
  <si>
    <t>Valkenbergweg 24</t>
  </si>
  <si>
    <t>8026 RK</t>
  </si>
  <si>
    <t>Zwolle</t>
  </si>
  <si>
    <t>(0)382022098</t>
  </si>
  <si>
    <t>www.allyoucanlearn.nl</t>
  </si>
  <si>
    <t>deels</t>
  </si>
  <si>
    <t xml:space="preserve">AMN Systems </t>
  </si>
  <si>
    <t>AMN</t>
  </si>
  <si>
    <t>De Wetstraat 1</t>
  </si>
  <si>
    <t>6814 AN</t>
  </si>
  <si>
    <t>Arnhem</t>
  </si>
  <si>
    <t>info@amn.n</t>
  </si>
  <si>
    <t>026 355 7333</t>
  </si>
  <si>
    <t>www.amn.nl/onderwijs/taal-rekentoetsen-mbo</t>
  </si>
  <si>
    <t>APK-keurmeester Trainingen en cursussen</t>
  </si>
  <si>
    <t>Schellingweg 13m</t>
  </si>
  <si>
    <t>1507 DR</t>
  </si>
  <si>
    <t>Zaandam</t>
  </si>
  <si>
    <t>info@apkkeurmeester.net</t>
  </si>
  <si>
    <t>06-21560393</t>
  </si>
  <si>
    <t>www.apkkeurmeester.net/opleidingen-cursussen/</t>
  </si>
  <si>
    <t>?</t>
  </si>
  <si>
    <t>Associatie voor examinering</t>
  </si>
  <si>
    <t>Disketteweg 6</t>
  </si>
  <si>
    <t>3821 AR</t>
  </si>
  <si>
    <t>Amersfoort</t>
  </si>
  <si>
    <t>klantenservice@associatie.nl</t>
  </si>
  <si>
    <t>+31 (0)33 461 21 59</t>
  </si>
  <si>
    <t>www.associatie.nl</t>
  </si>
  <si>
    <t>logistiek</t>
  </si>
  <si>
    <t>Anno Bulthuis Opleidingen BHV</t>
  </si>
  <si>
    <t>BHV Noord Nederland</t>
  </si>
  <si>
    <t>Industrieweg 7</t>
  </si>
  <si>
    <t>9781 AC</t>
  </si>
  <si>
    <t>Bedum</t>
  </si>
  <si>
    <t>info@bhvnoordnederland.nl</t>
  </si>
  <si>
    <t>06 – 50808727</t>
  </si>
  <si>
    <t>www.bhvnoordnederland.nl</t>
  </si>
  <si>
    <t>leermiddelen</t>
  </si>
  <si>
    <t>Bisbee Flexonderwijs</t>
  </si>
  <si>
    <t>Van Nelleweg 1 - Tabak 6.04</t>
  </si>
  <si>
    <t>3044 BC </t>
  </si>
  <si>
    <t>Rotterdam</t>
  </si>
  <si>
    <t>info@bisbee.nl</t>
  </si>
  <si>
    <t>073-303 4621</t>
  </si>
  <si>
    <t>www.bisbee.nl</t>
  </si>
  <si>
    <t>Boom beroepsonderwijs</t>
  </si>
  <si>
    <t>Edu'actief</t>
  </si>
  <si>
    <t>Stationsweg 66</t>
  </si>
  <si>
    <t>7941 HG</t>
  </si>
  <si>
    <t>Meppel</t>
  </si>
  <si>
    <t>klantenservice@boom.nl</t>
  </si>
  <si>
    <t>088-0301000</t>
  </si>
  <si>
    <t>www.boomberoepsonderwijs.nl</t>
  </si>
  <si>
    <t>Bouwmensen</t>
  </si>
  <si>
    <t>Veldkampsweg 24</t>
  </si>
  <si>
    <t>7605 AR</t>
  </si>
  <si>
    <t>Almelo</t>
  </si>
  <si>
    <t>info@bouwmensenalmelo.nl</t>
  </si>
  <si>
    <t>0546-828052</t>
  </si>
  <si>
    <t>https://bouwmensen.nl</t>
  </si>
  <si>
    <t>BSL Media &amp; Learning</t>
  </si>
  <si>
    <t>BSL</t>
  </si>
  <si>
    <t>MBSL</t>
  </si>
  <si>
    <t>Dentallect</t>
  </si>
  <si>
    <t>Varrolaan 114</t>
  </si>
  <si>
    <t>3584 BW</t>
  </si>
  <si>
    <t>Utrecht</t>
  </si>
  <si>
    <t>info@bsl.nl</t>
  </si>
  <si>
    <t>030 - 638 3838</t>
  </si>
  <si>
    <t>http://www.bsl.nl</t>
  </si>
  <si>
    <t>Calibris</t>
  </si>
  <si>
    <t>De Molen 88</t>
  </si>
  <si>
    <t>3995 AX</t>
  </si>
  <si>
    <t>Houten</t>
  </si>
  <si>
    <t>info@calibrisadvies.nl</t>
  </si>
  <si>
    <t>030 – 3035 480</t>
  </si>
  <si>
    <t>https://calibrisadvies.nl</t>
  </si>
  <si>
    <t>Cambridge University Press &amp; Assessment </t>
  </si>
  <si>
    <t>Evert van de Beekstraat 354 – Spaces Office 5.10 </t>
  </si>
  <si>
    <t>1118 CZ</t>
  </si>
  <si>
    <t>Schiphol</t>
  </si>
  <si>
    <t>https://www.cambridgeenglish.org</t>
  </si>
  <si>
    <t>College voor Toetsen en Examens</t>
  </si>
  <si>
    <t>CvTE</t>
  </si>
  <si>
    <t>Cito</t>
  </si>
  <si>
    <t>Amsterdamseweg 13</t>
  </si>
  <si>
    <t>6813 CM</t>
  </si>
  <si>
    <t>klantenservice@cito.nl</t>
  </si>
  <si>
    <t>(026) 352 11 11</t>
  </si>
  <si>
    <t xml:space="preserve">www.cito.nl/onderwijs/middelbaar-beroepsonderwijs/centrale-examens-mbo </t>
  </si>
  <si>
    <t>Codename Future</t>
  </si>
  <si>
    <t>Noordhof</t>
  </si>
  <si>
    <t>Reykjavikstraat 1</t>
  </si>
  <si>
    <t>3543 KB</t>
  </si>
  <si>
    <t>codenamefuture@noordhoff.nl</t>
  </si>
  <si>
    <t>070 – 302 47 70</t>
  </si>
  <si>
    <t>http://www.codenamefuture.nl</t>
  </si>
  <si>
    <t>blended learning</t>
  </si>
  <si>
    <t>Stichting Concreet Onderwijsproducten</t>
  </si>
  <si>
    <t>Concreet</t>
  </si>
  <si>
    <t>Ceintuurbaan 2-80a</t>
  </si>
  <si>
    <t>3847 LG</t>
  </si>
  <si>
    <t>Harderwijk</t>
  </si>
  <si>
    <t>info@concreetonderwijsproducten.nl</t>
  </si>
  <si>
    <t>0341-499400</t>
  </si>
  <si>
    <t>https://concreet.examenplatformbouwinfra.nl</t>
  </si>
  <si>
    <t>Coniche Business School</t>
  </si>
  <si>
    <t>Onze Lieve Vrouw ter Eem Daam Fockemalaan 22C</t>
  </si>
  <si>
    <t>3818 KG</t>
  </si>
  <si>
    <t>info@coniche.nl</t>
  </si>
  <si>
    <t>+31 (0)88 01 22222</t>
  </si>
  <si>
    <t>https://coniche.nl/opleidingen/?category=e-learning</t>
  </si>
  <si>
    <t>Consul Tech</t>
  </si>
  <si>
    <t>Wibenaheerd 251</t>
  </si>
  <si>
    <t>9736 PR</t>
  </si>
  <si>
    <t>Groningen</t>
  </si>
  <si>
    <t>Info@Consul-Tech.nl</t>
  </si>
  <si>
    <t>+31- 6 24 80 32 26</t>
  </si>
  <si>
    <t>https://www.consul-tech.nl</t>
  </si>
  <si>
    <t>Coöperatie Examens MBO</t>
  </si>
  <si>
    <t>CEM</t>
  </si>
  <si>
    <t>Disketteweg 11</t>
  </si>
  <si>
    <t>Examens@examensmbo.nl</t>
  </si>
  <si>
    <t>https://www.examensmbo.nl</t>
  </si>
  <si>
    <t>Certiforce</t>
  </si>
  <si>
    <t>Van, voor &amp; door</t>
  </si>
  <si>
    <t>Craft Education</t>
  </si>
  <si>
    <t>Dukaat 17</t>
  </si>
  <si>
    <t>5751 PW</t>
  </si>
  <si>
    <t>Deurne</t>
  </si>
  <si>
    <t>info@craft-education.nl</t>
  </si>
  <si>
    <t>0493-242114</t>
  </si>
  <si>
    <t>https://www.craft-education.nl</t>
  </si>
  <si>
    <t>Crux Outdoor Education</t>
  </si>
  <si>
    <t>Lagestraat 16</t>
  </si>
  <si>
    <t>9919 AR</t>
  </si>
  <si>
    <t>LOPPERSUM</t>
  </si>
  <si>
    <t>info@crux.nl</t>
  </si>
  <si>
    <t>0596 573 278</t>
  </si>
  <si>
    <t>https://crux.nl</t>
  </si>
  <si>
    <t>De wereld van de Ondernemer</t>
  </si>
  <si>
    <t>DWvdO</t>
  </si>
  <si>
    <t>Pr. Christinalaan 1</t>
  </si>
  <si>
    <t>3554 JL</t>
  </si>
  <si>
    <t>info@dwvdo.nl</t>
  </si>
  <si>
    <t>0346 215630</t>
  </si>
  <si>
    <t>https://dwvdo.nl</t>
  </si>
  <si>
    <t>Dentalect B.V.</t>
  </si>
  <si>
    <t>Bohn Stafleu van Loghum (BSL)</t>
  </si>
  <si>
    <t>info@dentallect.nl</t>
  </si>
  <si>
    <t>(030) 638 3736</t>
  </si>
  <si>
    <t>www.dentallect.nl</t>
  </si>
  <si>
    <t>Deviant</t>
  </si>
  <si>
    <t>Zuidsingel 13</t>
  </si>
  <si>
    <t>3811 HA</t>
  </si>
  <si>
    <t>info@uitgeverij-deviant.nl</t>
  </si>
  <si>
    <t>033 – 46 50 831</t>
  </si>
  <si>
    <t>https://www.uitgeverij-deviant.nl</t>
  </si>
  <si>
    <t>Drone Education Centre BV</t>
  </si>
  <si>
    <t>Albert Einsteinweg 4</t>
  </si>
  <si>
    <t>8218 NH</t>
  </si>
  <si>
    <t>Lelystad</t>
  </si>
  <si>
    <t>contact@droneeducationcentre.com</t>
  </si>
  <si>
    <t>070  2210549</t>
  </si>
  <si>
    <t>https://www.droneeducationcentre.com</t>
  </si>
  <si>
    <t>ECARR</t>
  </si>
  <si>
    <t>Keplerstraat 3</t>
  </si>
  <si>
    <t>www.Ecarr.nl</t>
  </si>
  <si>
    <t>084 0785867</t>
  </si>
  <si>
    <t>support@ecarr.nl</t>
  </si>
  <si>
    <t xml:space="preserve">Educatieve Examengroep b.v. </t>
  </si>
  <si>
    <t>EG</t>
  </si>
  <si>
    <t>Education Service b.v.</t>
  </si>
  <si>
    <t>Onderwijsgroep</t>
  </si>
  <si>
    <t>Het Sterrenbeeld 15</t>
  </si>
  <si>
    <t>5215 MK</t>
  </si>
  <si>
    <t>s Hertogenbosch</t>
  </si>
  <si>
    <t>info@examengroep.nl</t>
  </si>
  <si>
    <t>073-7200110</t>
  </si>
  <si>
    <t>Jeroen van Esch</t>
  </si>
  <si>
    <t>https://www.examengroep.nl</t>
  </si>
  <si>
    <t>Ja</t>
  </si>
  <si>
    <t>Nee</t>
  </si>
  <si>
    <t>internationaal ABC</t>
  </si>
  <si>
    <t>Aanvraag</t>
  </si>
  <si>
    <t>Voor en door</t>
  </si>
  <si>
    <t xml:space="preserve">Standaardisatie / gebruik formats </t>
  </si>
  <si>
    <t>Exallent</t>
  </si>
  <si>
    <t>Witvrouwenbergweg 12</t>
  </si>
  <si>
    <t>5711 CN</t>
  </si>
  <si>
    <t>Someren</t>
  </si>
  <si>
    <t>info@exallent.nl</t>
  </si>
  <si>
    <t>085 164 05 07</t>
  </si>
  <si>
    <t>https://exallent.nl</t>
  </si>
  <si>
    <t>onbekend</t>
  </si>
  <si>
    <t>EXA.MEN bv</t>
  </si>
  <si>
    <t>8026RK</t>
  </si>
  <si>
    <t>info@exa.men</t>
  </si>
  <si>
    <t>038 202 20 94</t>
  </si>
  <si>
    <t>https://exa.men</t>
  </si>
  <si>
    <t>Exameninstelling Toezicht en Handhaving EXTH</t>
  </si>
  <si>
    <t>Plotterweg 1</t>
  </si>
  <si>
    <t>3800 BE</t>
  </si>
  <si>
    <t>033 450 46 78</t>
  </si>
  <si>
    <t>info@exth.nl</t>
  </si>
  <si>
    <t>www.exth.nl</t>
  </si>
  <si>
    <t>Examenservice Maritiem</t>
  </si>
  <si>
    <t>ESM</t>
  </si>
  <si>
    <t>Estel</t>
  </si>
  <si>
    <t>Examenservices</t>
  </si>
  <si>
    <t>Structuurbaan 2</t>
  </si>
  <si>
    <t>3439 MB</t>
  </si>
  <si>
    <t>Nieuwegein</t>
  </si>
  <si>
    <t>info@examenservicemaritiem.nl</t>
  </si>
  <si>
    <t>(030) 608 77 33</t>
  </si>
  <si>
    <t>https://examenservicemaritiem.nl</t>
  </si>
  <si>
    <t>ESS Examenservices</t>
  </si>
  <si>
    <t>ESS</t>
  </si>
  <si>
    <t>KCH Examens b.v.</t>
  </si>
  <si>
    <t>Galvanistraat 7</t>
  </si>
  <si>
    <t>6716 AE</t>
  </si>
  <si>
    <t>Ede</t>
  </si>
  <si>
    <t>info@essmbo.nl</t>
  </si>
  <si>
    <t>https://essmbo.nl</t>
  </si>
  <si>
    <t>Hobéon/ Kiwa</t>
  </si>
  <si>
    <t>Valide exameninstrumenten mbo</t>
  </si>
  <si>
    <t>Aruba</t>
  </si>
  <si>
    <t>Werkgevers werknemers en brancheorganisatie</t>
  </si>
  <si>
    <t>Stichting Examenwerk </t>
  </si>
  <si>
    <t>info@examenwerk.nl</t>
  </si>
  <si>
    <t>(030) 608 79 79</t>
  </si>
  <si>
    <t>https://examenwerk.nl</t>
  </si>
  <si>
    <t>Examinering Keuzedelen</t>
  </si>
  <si>
    <t>info@examenkeuzedelen.nl</t>
  </si>
  <si>
    <t>023-583 01 48</t>
  </si>
  <si>
    <t>https://examineringkeuzedelen.nl/</t>
  </si>
  <si>
    <t>Expertisecentrum meubel</t>
  </si>
  <si>
    <t>ECM</t>
  </si>
  <si>
    <t>Daggeldersweg 2</t>
  </si>
  <si>
    <t>3449 JD</t>
  </si>
  <si>
    <t>Woerden</t>
  </si>
  <si>
    <t>info@ecm.nl</t>
  </si>
  <si>
    <t>0348 410 468</t>
  </si>
  <si>
    <t>https://www.ecm.nl</t>
  </si>
  <si>
    <t>ExTrack</t>
  </si>
  <si>
    <t>Klootsemastraat 1</t>
  </si>
  <si>
    <t>7009 CE</t>
  </si>
  <si>
    <t>Doetinchem</t>
  </si>
  <si>
    <t>info@ExTrack.nl</t>
  </si>
  <si>
    <t>www.extrack.nl</t>
  </si>
  <si>
    <t>Exuive examens</t>
  </si>
  <si>
    <t>Recordweg 1</t>
  </si>
  <si>
    <t>3821 AS</t>
  </si>
  <si>
    <t>info@exuive.nl</t>
  </si>
  <si>
    <t>088-650 1500</t>
  </si>
  <si>
    <t>www.exuive.nl</t>
  </si>
  <si>
    <t>Freeman media BV</t>
  </si>
  <si>
    <t>Kraaivenstraat 23-10</t>
  </si>
  <si>
    <t>5048 AB</t>
  </si>
  <si>
    <t>Tilburg</t>
  </si>
  <si>
    <t>info@isondernemenietsvoorjou.nl</t>
  </si>
  <si>
    <t>085 21 29 363</t>
  </si>
  <si>
    <t>https://www.isondernemenietsvoorjou.nl/examens</t>
  </si>
  <si>
    <t>Expertisecentrum voor bedrijven in de grafimedia, kartonnage, sign en digitale druk</t>
  </si>
  <si>
    <t>GOC</t>
  </si>
  <si>
    <t>Lunet 10</t>
  </si>
  <si>
    <t>3905 NW</t>
  </si>
  <si>
    <t>Veenendaal</t>
  </si>
  <si>
    <t>info@goc.nl</t>
  </si>
  <si>
    <t>06 – 47 56 11 14</t>
  </si>
  <si>
    <t>www.goc.nl</t>
  </si>
  <si>
    <t>GO-college</t>
  </si>
  <si>
    <t>Boezemweg 13S   </t>
  </si>
  <si>
    <t>3255 MC</t>
  </si>
  <si>
    <t>Oude-Tonge</t>
  </si>
  <si>
    <t>info@gocollege.nl</t>
  </si>
  <si>
    <t>0187 750 834</t>
  </si>
  <si>
    <t>https://gocollege.nl</t>
  </si>
  <si>
    <t>Goethe Instituut</t>
  </si>
  <si>
    <t>Herengracht 470</t>
  </si>
  <si>
    <t>1017 CA</t>
  </si>
  <si>
    <t>Amsterdam</t>
  </si>
  <si>
    <t>info-amsterdam@goethe.de</t>
  </si>
  <si>
    <t> +31 20 2286060</t>
  </si>
  <si>
    <t>https://www.goethe.de/ins/nl/nl/index.html</t>
  </si>
  <si>
    <t>IBEX Instituut voor beroepsexamens</t>
  </si>
  <si>
    <t>Nevelgaarde 20-B</t>
  </si>
  <si>
    <t>3436 ZZ</t>
  </si>
  <si>
    <t>info@ibex.nl</t>
  </si>
  <si>
    <t>088 - 998 30 34</t>
  </si>
  <si>
    <t>www.ibex.nl</t>
  </si>
  <si>
    <t>Innovam Groep</t>
  </si>
  <si>
    <t>IBKI</t>
  </si>
  <si>
    <t>Stichting VAM</t>
  </si>
  <si>
    <t>https://ibki.nl/</t>
  </si>
  <si>
    <t>Instituut voor technische vakexamens</t>
  </si>
  <si>
    <t>ITV</t>
  </si>
  <si>
    <t>itv@itvexamens.nl_x000B_</t>
  </si>
  <si>
    <t>088 - 636 31 11</t>
  </si>
  <si>
    <t>https://itvexamens.nl</t>
  </si>
  <si>
    <t>Instruct Educatieve Uitgeverij</t>
  </si>
  <si>
    <t>Denemarkenweg 13</t>
  </si>
  <si>
    <t>2411 RK</t>
  </si>
  <si>
    <t>Bodegraven</t>
  </si>
  <si>
    <t>servicedesk@instruct.nl</t>
  </si>
  <si>
    <t>0172-650983</t>
  </si>
  <si>
    <t>https://www.instruct.nl/</t>
  </si>
  <si>
    <t>Johannes Adviesburo</t>
  </si>
  <si>
    <t>Steenhouwer 34</t>
  </si>
  <si>
    <t>9502 ET</t>
  </si>
  <si>
    <t>Stadskanaal</t>
  </si>
  <si>
    <t>info@johannesadviesburo.nl</t>
  </si>
  <si>
    <t>06-50216345</t>
  </si>
  <si>
    <t>https://www.johannesadviesburo.nl</t>
  </si>
  <si>
    <t>Kwaliteitscentrum Uiterlijke Verzorging</t>
  </si>
  <si>
    <t>KWC-UV</t>
  </si>
  <si>
    <t>Noorderwoerd 56</t>
  </si>
  <si>
    <t>4145 NV</t>
  </si>
  <si>
    <t>Schoonrewoerd</t>
  </si>
  <si>
    <t>info@kwc-uv.nl</t>
  </si>
  <si>
    <t>+31 (345) 565666</t>
  </si>
  <si>
    <t>www.kwc-uv.nl</t>
  </si>
  <si>
    <t>Litop B.V</t>
  </si>
  <si>
    <t>Lagebrugweg 10</t>
  </si>
  <si>
    <t>5759 PK</t>
  </si>
  <si>
    <t>Helenaveen</t>
  </si>
  <si>
    <t>contact@litop.nl</t>
  </si>
  <si>
    <t>06 21 19 60 19 / 06 83774898</t>
  </si>
  <si>
    <t>Marjan Kikstra, Marjan@Litop.nl</t>
  </si>
  <si>
    <t>www.litop.nl</t>
  </si>
  <si>
    <t>CiIO</t>
  </si>
  <si>
    <t>CIIO</t>
  </si>
  <si>
    <t>Commercieel</t>
  </si>
  <si>
    <t>Nederlandse examenbureau voor veiligheid en techniek</t>
  </si>
  <si>
    <t>PBNA</t>
  </si>
  <si>
    <t>Koninklijke PBNA</t>
  </si>
  <si>
    <t>Calandstraat 61</t>
  </si>
  <si>
    <t>3316 EA</t>
  </si>
  <si>
    <t>Dordrecht</t>
  </si>
  <si>
    <t>examens@pbna.com</t>
  </si>
  <si>
    <t>(078) 62 53 889</t>
  </si>
  <si>
    <t>https://www.pbna.com/examens/vca/?msclkid=82a7102bc98e151c31c8787aa7f99a27&amp;utm_source=bing&amp;utm_medium=cpc&amp;utm_campaign=NL%20%7C%20Search%20%7C%20Branding&amp;utm_term=koninklijke%20pbna&amp;utm_content=PBNA%20-%20Koninklijke</t>
  </si>
  <si>
    <t>Malmberg</t>
  </si>
  <si>
    <t>Sanoma Learning</t>
  </si>
  <si>
    <t>Magistratenlaan 138</t>
  </si>
  <si>
    <t>5223 MB</t>
  </si>
  <si>
    <t>'s-Hertogenbosch</t>
  </si>
  <si>
    <t>https://www.malmberg.nl/</t>
  </si>
  <si>
    <t>MBO Automotive Centre</t>
  </si>
  <si>
    <t>MAC</t>
  </si>
  <si>
    <t>Summa</t>
  </si>
  <si>
    <t>Automotive Campus 50</t>
  </si>
  <si>
    <t>5708 JZ</t>
  </si>
  <si>
    <t>Helmond</t>
  </si>
  <si>
    <t> secretariaat-automotive@summacollege.nl</t>
  </si>
  <si>
    <t> 06 39 34 27 16</t>
  </si>
  <si>
    <t>https://www.mboautomotivecenter.nl</t>
  </si>
  <si>
    <t>MFFA Europe V.O.F.</t>
  </si>
  <si>
    <t>Postbus 123</t>
  </si>
  <si>
    <t>5730 Ac</t>
  </si>
  <si>
    <t>Mierlo</t>
  </si>
  <si>
    <t>info@mffaeurope.nl</t>
  </si>
  <si>
    <t xml:space="preserve"> +31 (0)654963793</t>
  </si>
  <si>
    <t>https://www.mffaeurope.nl</t>
  </si>
  <si>
    <t>Mister Dutch</t>
  </si>
  <si>
    <t>Noordsingel 117</t>
  </si>
  <si>
    <t>3035 EM</t>
  </si>
  <si>
    <t>examens@misterdutch.nl</t>
  </si>
  <si>
    <t> 010-2400160</t>
  </si>
  <si>
    <t>Netty van der Veen</t>
  </si>
  <si>
    <t>http://www.misterdutch.nl</t>
  </si>
  <si>
    <t>Valide exameninstrumenten MBO</t>
  </si>
  <si>
    <t>Onwikkeling</t>
  </si>
  <si>
    <t>commercieel</t>
  </si>
  <si>
    <t>Muiswerk Educatief</t>
  </si>
  <si>
    <t>Kurve</t>
  </si>
  <si>
    <t>J.A. van Seumerenlaan 5-7</t>
  </si>
  <si>
    <t>1422 XS </t>
  </si>
  <si>
    <t>Uithoorn</t>
  </si>
  <si>
    <t>info@kurve.nl</t>
  </si>
  <si>
    <t>0297 52 31 59</t>
  </si>
  <si>
    <t>https://muiswerk.nl/</t>
  </si>
  <si>
    <t>Nationale Raad Zwemveiligheid</t>
  </si>
  <si>
    <t>Nationaal Platform Zwembaden</t>
  </si>
  <si>
    <t>Landjuweel 62</t>
  </si>
  <si>
    <t>3905 PH</t>
  </si>
  <si>
    <t>info@nrz-nl.nl</t>
  </si>
  <si>
    <t>(0318) 83 02 50</t>
  </si>
  <si>
    <t>https://www.nrz-nl.nl</t>
  </si>
  <si>
    <t>Nederlands Instituut Bedrijfshulpverlening</t>
  </si>
  <si>
    <t>NIBHV</t>
  </si>
  <si>
    <t>Hoofdweg 234</t>
  </si>
  <si>
    <t>3067 GJ</t>
  </si>
  <si>
    <t>info@nibhv.nl</t>
  </si>
  <si>
    <t>010 – 289 28 88</t>
  </si>
  <si>
    <t>https://www.nibhv.nl</t>
  </si>
  <si>
    <t>Nederlands Instituut voor lastechniek</t>
  </si>
  <si>
    <t>NIL</t>
  </si>
  <si>
    <t>Louis Braillelaan 80</t>
  </si>
  <si>
    <t>2719 EK</t>
  </si>
  <si>
    <t>Zoetermeer</t>
  </si>
  <si>
    <t>info@nil.nl</t>
  </si>
  <si>
    <t>088 018 7000</t>
  </si>
  <si>
    <t>https://nil.nl</t>
  </si>
  <si>
    <t>Nederlands Rode Kruis??</t>
  </si>
  <si>
    <t>Anna van Saksenlaan 50</t>
  </si>
  <si>
    <t>2593 HT</t>
  </si>
  <si>
    <t>Den Haag</t>
  </si>
  <si>
    <t>contactcenter@redcross.nl</t>
  </si>
  <si>
    <t>070-4455678</t>
  </si>
  <si>
    <t>https://www.rodekruis.nl</t>
  </si>
  <si>
    <t>Nederlands Instituut voor Marketing</t>
  </si>
  <si>
    <t>NIMA</t>
  </si>
  <si>
    <t>Diemerhof 42 (Tower 42)</t>
  </si>
  <si>
    <t>1112 XN</t>
  </si>
  <si>
    <t>Diemen</t>
  </si>
  <si>
    <t>info@nima.nl</t>
  </si>
  <si>
    <t>020 - 503 93 00</t>
  </si>
  <si>
    <t>Baukje Hilarides</t>
  </si>
  <si>
    <t>https://www.nima.nl</t>
  </si>
  <si>
    <t>ontwikkeling</t>
  </si>
  <si>
    <t>NVE</t>
  </si>
  <si>
    <t>Beroepsvereniging</t>
  </si>
  <si>
    <t>NL actief</t>
  </si>
  <si>
    <t>Papendallaan 51</t>
  </si>
  <si>
    <t>6816 VD</t>
  </si>
  <si>
    <t>info@nlactief.nl</t>
  </si>
  <si>
    <t>(085) 4869100</t>
  </si>
  <si>
    <t>Home - NL Actief</t>
  </si>
  <si>
    <t>Noordhof b.v.</t>
  </si>
  <si>
    <t>Winschoterdiep 70A</t>
  </si>
  <si>
    <t>9723 AB</t>
  </si>
  <si>
    <t>(088) 522 6888</t>
  </si>
  <si>
    <t>https://www.noordhoffuitgevers.nl/</t>
  </si>
  <si>
    <t>Pearson</t>
  </si>
  <si>
    <t>Kabelweg 37</t>
  </si>
  <si>
    <t>1014 BA</t>
  </si>
  <si>
    <t>klantenservice@pearson.com</t>
  </si>
  <si>
    <t>020 575 5800</t>
  </si>
  <si>
    <t>https://www.pearson.com/nl/nl_NL.html</t>
  </si>
  <si>
    <t>Prove2Move</t>
  </si>
  <si>
    <t>P2M</t>
  </si>
  <si>
    <t>Gieterij 200</t>
  </si>
  <si>
    <t>7553 VZ</t>
  </si>
  <si>
    <t>Hengelo</t>
  </si>
  <si>
    <t>info@prove2move.nl</t>
  </si>
  <si>
    <t>088 – 178 2904</t>
  </si>
  <si>
    <t>https://www.prove2move.nl</t>
  </si>
  <si>
    <t>ROC Mondriaan</t>
  </si>
  <si>
    <t>https://www.rocmondriaan.nl/school-voor-economie-en-juridische-beroepen</t>
  </si>
  <si>
    <t>ROC van Amsterdam</t>
  </si>
  <si>
    <t>Laan van Spartaan 2</t>
  </si>
  <si>
    <t>10161 MA</t>
  </si>
  <si>
    <t>mbocollegewest@rocva.nl</t>
  </si>
  <si>
    <t>020-5797300</t>
  </si>
  <si>
    <t>https://www.rocva.nl/Voor-volwassenen/Sectoren/Zorg-Welzijn/Pedagogisch-Medewerker-Kinderopvang</t>
  </si>
  <si>
    <t>Rijksdienst voor het wegverkeer</t>
  </si>
  <si>
    <t>RDW</t>
  </si>
  <si>
    <t>Savantis </t>
  </si>
  <si>
    <t>Limaweg 25</t>
  </si>
  <si>
    <t>2743 CB</t>
  </si>
  <si>
    <t>Waddinxveen</t>
  </si>
  <si>
    <t>examens@savantis.nl</t>
  </si>
  <si>
    <t>0182 6411 11</t>
  </si>
  <si>
    <t>https://www.savantis.nl/</t>
  </si>
  <si>
    <t>Hobeon certificaat validering examens MBO</t>
  </si>
  <si>
    <t>Werkgevers onderwijs</t>
  </si>
  <si>
    <t>Sectorinstituut Transport en Logistiek</t>
  </si>
  <si>
    <t>STL</t>
  </si>
  <si>
    <t>Kampenringweg 43</t>
  </si>
  <si>
    <t>2803PE</t>
  </si>
  <si>
    <t>Gouda</t>
  </si>
  <si>
    <t>088-2596111</t>
  </si>
  <si>
    <t>https://www.stl.nl/over-stl</t>
  </si>
  <si>
    <t>STe Examenbureau bv</t>
  </si>
  <si>
    <t>Stichting Tutorial Examenbureau</t>
  </si>
  <si>
    <t>Welbergweg 90B</t>
  </si>
  <si>
    <t>7556 PE</t>
  </si>
  <si>
    <t>info@st-examenbureau.nl</t>
  </si>
  <si>
    <t>085 - 822 1177</t>
  </si>
  <si>
    <t>https://www.st-examenbureau.nl</t>
  </si>
  <si>
    <t>Stichting Consortium Beroepsonderwijs</t>
  </si>
  <si>
    <t>SCB</t>
  </si>
  <si>
    <t>Consortium Beroepsonderwijs</t>
  </si>
  <si>
    <t>info@stlwerkt.nl</t>
  </si>
  <si>
    <t>+31 33 - 246 04 47</t>
  </si>
  <si>
    <t>https://www.consortiumbo.nl</t>
  </si>
  <si>
    <t>scholing</t>
  </si>
  <si>
    <t>Stichting Dranken Examens en Normering</t>
  </si>
  <si>
    <t>SDEN</t>
  </si>
  <si>
    <t>Bezuidenhoutseweg 12</t>
  </si>
  <si>
    <t>2594 AV</t>
  </si>
  <si>
    <t>info@sden.nl</t>
  </si>
  <si>
    <t>070-2092540</t>
  </si>
  <si>
    <t>https://www.sden.nl/</t>
  </si>
  <si>
    <t>Stichting Duits in de beroepscontext</t>
  </si>
  <si>
    <t>Sint Annastraat 198</t>
  </si>
  <si>
    <t>6525 GX</t>
  </si>
  <si>
    <t>Nijmegen</t>
  </si>
  <si>
    <t>a.plettenberg@roc-nijmegen.nl</t>
  </si>
  <si>
    <t>www.duitsmbo.nl</t>
  </si>
  <si>
    <t>Stichting Examenplatform UV</t>
  </si>
  <si>
    <t>SeUV</t>
  </si>
  <si>
    <t>Kretadreef 61</t>
  </si>
  <si>
    <t>3562 VA</t>
  </si>
  <si>
    <t>info@examenplatformuv.nl</t>
  </si>
  <si>
    <t>085-1305481</t>
  </si>
  <si>
    <t>http://www.examenplatformuv.nl</t>
  </si>
  <si>
    <t>exameninstrumenten ontwikkeld</t>
  </si>
  <si>
    <t>Van voor en door</t>
  </si>
  <si>
    <t>Stichting Exameninstelling Toezicht en Handhaving</t>
  </si>
  <si>
    <t>ExTH</t>
  </si>
  <si>
    <t>eX:Plain</t>
  </si>
  <si>
    <t>info@explain.nl</t>
  </si>
  <si>
    <t>033 489 29 60</t>
  </si>
  <si>
    <t>https://www.explain.nl/portfolio/exth-boa-examinering</t>
  </si>
  <si>
    <t>Stichting Examenplatform Entree</t>
  </si>
  <si>
    <t>3439 MB </t>
  </si>
  <si>
    <t>info@examenplatformentree.nl</t>
  </si>
  <si>
    <t>(030) 6087988</t>
  </si>
  <si>
    <t>https://examenplatformentree.nl</t>
  </si>
  <si>
    <t>Stichting Examenservice Metaal, Elektrotechniek, Installatietechniek</t>
  </si>
  <si>
    <t>EsMEI</t>
  </si>
  <si>
    <t>3821AR</t>
  </si>
  <si>
    <t>info@esmei.nl</t>
  </si>
  <si>
    <t>https://esmei.nl</t>
  </si>
  <si>
    <t>aangemeld</t>
  </si>
  <si>
    <t>Geen registratie</t>
  </si>
  <si>
    <t>Stichting Examens Creatieve Industrie</t>
  </si>
  <si>
    <t>StECI</t>
  </si>
  <si>
    <t>info@steci.nl</t>
  </si>
  <si>
    <t>030-608 79 89</t>
  </si>
  <si>
    <t>https://steci.nl</t>
  </si>
  <si>
    <t>Stichting Examens in de Beauty Branche</t>
  </si>
  <si>
    <t>Stebb</t>
  </si>
  <si>
    <t>Postbus 31</t>
  </si>
  <si>
    <t>2280 AA</t>
  </si>
  <si>
    <t>Rijswijk</t>
  </si>
  <si>
    <t>info@stebb.nl</t>
  </si>
  <si>
    <t>https://www.stebb.nl/index.php</t>
  </si>
  <si>
    <t>Stichting Examens Mobiliteitsbranche</t>
  </si>
  <si>
    <t>STEM</t>
  </si>
  <si>
    <t>info@stichtingstem.nl</t>
  </si>
  <si>
    <t>030 – 608 77 90</t>
  </si>
  <si>
    <t>https://stichtingstem.nl/over-stem/kwaliteit</t>
  </si>
  <si>
    <t>Stichting Examens Uitzendbranche</t>
  </si>
  <si>
    <t>info@seu.nl</t>
  </si>
  <si>
    <t>033-45 41 099</t>
  </si>
  <si>
    <t>www.seu.nl</t>
  </si>
  <si>
    <t>Stichting Examinering Assisterende beroepen in de Gezondheidszorg</t>
  </si>
  <si>
    <t>STeAG</t>
  </si>
  <si>
    <t>https://www.consortiumbo.nl/assistenten-gezondheidszorg</t>
  </si>
  <si>
    <t>Stichting Groene Norm</t>
  </si>
  <si>
    <t>GN</t>
  </si>
  <si>
    <t>https://groenenorm.nl</t>
  </si>
  <si>
    <t>Sichting Onderwijs en Examinering Specialistisch Vakmanschap</t>
  </si>
  <si>
    <t>SOESV</t>
  </si>
  <si>
    <t>https://soesv.nl</t>
  </si>
  <si>
    <t>Stichting Praktijkleren</t>
  </si>
  <si>
    <t>SPL</t>
  </si>
  <si>
    <t>info@stichtingpraktijkleren.nl</t>
  </si>
  <si>
    <t>085 07 38 400</t>
  </si>
  <si>
    <t>https://www.stichtingpraktijkleren.nl</t>
  </si>
  <si>
    <t>Stichting ToetsCentrum Intereducatief</t>
  </si>
  <si>
    <t>TCI</t>
  </si>
  <si>
    <t> Schoonrewoerd</t>
  </si>
  <si>
    <t>info@tci-examens.nl</t>
  </si>
  <si>
    <t>http://www.tci-examens.nl</t>
  </si>
  <si>
    <t>Stichting Vakbekwaamheid Horeca</t>
  </si>
  <si>
    <t>SVH</t>
  </si>
  <si>
    <t>Röntgenlaan 35</t>
  </si>
  <si>
    <t>2719 DX</t>
  </si>
  <si>
    <t>info@svh.nl</t>
  </si>
  <si>
    <t>088 - 050 1500</t>
  </si>
  <si>
    <t>http://www.svh.nl</t>
  </si>
  <si>
    <t>Stichting Vakbekwaamheid in de Particuliere Beveiliging</t>
  </si>
  <si>
    <t>SVPB</t>
  </si>
  <si>
    <t>Piet Mondriaanplein 43</t>
  </si>
  <si>
    <t>3812 GZ</t>
  </si>
  <si>
    <t>info@svpb.nl</t>
  </si>
  <si>
    <t>085 – 401 75 90</t>
  </si>
  <si>
    <t>http://www.svpb.nl</t>
  </si>
  <si>
    <t>Studiecentrum voor Publieke Veiligheid</t>
  </si>
  <si>
    <t>SPV</t>
  </si>
  <si>
    <t>Elspeterweg 61</t>
  </si>
  <si>
    <t>8171 ES</t>
  </si>
  <si>
    <t>Vaassen</t>
  </si>
  <si>
    <t>info@spv.nu</t>
  </si>
  <si>
    <t>0578 573703</t>
  </si>
  <si>
    <t>https://www.spv.nu</t>
  </si>
  <si>
    <t>StudieSucces BV</t>
  </si>
  <si>
    <t>Rustenburgerweg 91</t>
  </si>
  <si>
    <t>1703 RV</t>
  </si>
  <si>
    <t>Heerhugowaard</t>
  </si>
  <si>
    <t>info@studiesucces.nl</t>
  </si>
  <si>
    <t>072-531 64 75</t>
  </si>
  <si>
    <t>https://www.studiesucces.nl</t>
  </si>
  <si>
    <t>SVS-opleidingen</t>
  </si>
  <si>
    <t>SVS</t>
  </si>
  <si>
    <t>Rhijnspoor 267</t>
  </si>
  <si>
    <t>2901 LB </t>
  </si>
  <si>
    <t>Capelle aan den IJssel</t>
  </si>
  <si>
    <t>info@svs-opleidingen.nl </t>
  </si>
  <si>
    <t>010-2931000</t>
  </si>
  <si>
    <t>https://www.svs-opleidingen.nl/opleiding/basisopleiding-schoonmaken</t>
  </si>
  <si>
    <t>t Web Vakopleiding VOF</t>
  </si>
  <si>
    <t>TWEB</t>
  </si>
  <si>
    <t>Zeppelinstraat 7</t>
  </si>
  <si>
    <t>7903 BR</t>
  </si>
  <si>
    <t>Hoogeveen</t>
  </si>
  <si>
    <t>info@tweb.nl</t>
  </si>
  <si>
    <t>0528 28 08 88</t>
  </si>
  <si>
    <t>https://www.tweb.nl</t>
  </si>
  <si>
    <t>Technicom</t>
  </si>
  <si>
    <t>Koddeweg 41</t>
  </si>
  <si>
    <t>3194 DH</t>
  </si>
  <si>
    <t>Hoogvliet Rotterdam</t>
  </si>
  <si>
    <t>info@technicom.nl</t>
  </si>
  <si>
    <t>010-2313738</t>
  </si>
  <si>
    <t>http://www.technicom.nl</t>
  </si>
  <si>
    <t>Bureau ICE</t>
  </si>
  <si>
    <t>TOA</t>
  </si>
  <si>
    <t xml:space="preserve"> Sanoma Learning</t>
  </si>
  <si>
    <t>Magistratenlaan 140</t>
  </si>
  <si>
    <t>‘s-Hertogenbosch</t>
  </si>
  <si>
    <t>toa@bureau-ice.nl</t>
  </si>
  <si>
    <t>088 556 9800</t>
  </si>
  <si>
    <t>https://www.bureau-ice.nl/mbo/toa-toetsplatform/</t>
  </si>
  <si>
    <t>Tosa</t>
  </si>
  <si>
    <t>35, rue des Jeûneurs</t>
  </si>
  <si>
    <t>Parijs</t>
  </si>
  <si>
    <t>0033 1 42 66 28 88</t>
  </si>
  <si>
    <t>https://www.tosa.org/NL/Index</t>
  </si>
  <si>
    <t>Tutorial Opleidingen en Advies BV</t>
  </si>
  <si>
    <t>Tutorial</t>
  </si>
  <si>
    <t>Welbergweg 90a</t>
  </si>
  <si>
    <t>info@tutorial.nl</t>
  </si>
  <si>
    <t>085-8221178</t>
  </si>
  <si>
    <t>https://www.tutorial.nl</t>
  </si>
  <si>
    <t>Vakopleiding Techniek</t>
  </si>
  <si>
    <t>Het Riet 7</t>
  </si>
  <si>
    <t>5431 NL</t>
  </si>
  <si>
    <t>Cuijk</t>
  </si>
  <si>
    <t>info@vakopleidingtechniek.nl</t>
  </si>
  <si>
    <t>0485 – 320 604</t>
  </si>
  <si>
    <t>Wouter van Raffe</t>
  </si>
  <si>
    <t>https://vakopleidingtechniek.nl/vakopleiding-techniek</t>
  </si>
  <si>
    <t>VAPRO</t>
  </si>
  <si>
    <t>Dyo People Solutions</t>
  </si>
  <si>
    <t>Loire 150 (gebouw C)</t>
  </si>
  <si>
    <t>2491 AK</t>
  </si>
  <si>
    <t>info@vapro.nl</t>
  </si>
  <si>
    <t>070-3378300</t>
  </si>
  <si>
    <t>htpps://vapro.nl</t>
  </si>
  <si>
    <t>Ontwikkelen</t>
  </si>
  <si>
    <t>Blended Learning</t>
  </si>
  <si>
    <t>Visavi</t>
  </si>
  <si>
    <t>Stadsring 2</t>
  </si>
  <si>
    <t>3811HR</t>
  </si>
  <si>
    <t>info@visavi.nl</t>
  </si>
  <si>
    <t>0800 - 333 45 55</t>
  </si>
  <si>
    <t>https://www.visavi.nl</t>
  </si>
  <si>
    <t>VOC</t>
  </si>
  <si>
    <t>Innovam</t>
  </si>
  <si>
    <t>+ 31 30 608 77 22</t>
  </si>
  <si>
    <t>www.voc.nl</t>
  </si>
  <si>
    <t>Volwassenen College</t>
  </si>
  <si>
    <t>Postbus 7654</t>
  </si>
  <si>
    <t>8903 JR</t>
  </si>
  <si>
    <t>Leeuwarden</t>
  </si>
  <si>
    <t>info@volwassenencollege.nl</t>
  </si>
  <si>
    <t>085-1126197</t>
  </si>
  <si>
    <t>https://volwassenencollege.nl</t>
  </si>
  <si>
    <t>Werkend leren in de Procestechniek</t>
  </si>
  <si>
    <t>WLP</t>
  </si>
  <si>
    <t>Vlijmenseweg 2</t>
  </si>
  <si>
    <t>5223 GW</t>
  </si>
  <si>
    <t>’s Hertogenbosch</t>
  </si>
  <si>
    <t>info@wlp.nu</t>
  </si>
  <si>
    <t>088-0177899</t>
  </si>
  <si>
    <t>Https://WLP.nu</t>
  </si>
  <si>
    <t>Werkend Waarderen</t>
  </si>
  <si>
    <t>Twentepoort Oost 55a</t>
  </si>
  <si>
    <t>7609 RG</t>
  </si>
  <si>
    <t>info@werkendwaarderen.nl</t>
  </si>
  <si>
    <t>088 - 28 27 000</t>
  </si>
  <si>
    <t>https://werkendwaarderen.nl</t>
  </si>
  <si>
    <t>Aantal Examenleveranciers:</t>
  </si>
  <si>
    <t>Aantal uitvoeringsinstanties:</t>
  </si>
  <si>
    <t>Aantal examenleveranciers die een uitvoeringsinstantie gebruiken:</t>
  </si>
  <si>
    <t>ManagementInfo</t>
  </si>
  <si>
    <t>1:n</t>
  </si>
  <si>
    <t xml:space="preserve">Aantal </t>
  </si>
  <si>
    <t>DPIA</t>
  </si>
  <si>
    <t>Beveiligings-</t>
  </si>
  <si>
    <t>Plagiaat-</t>
  </si>
  <si>
    <t>examenleveranciers</t>
  </si>
  <si>
    <t>Uitgevoerd dd</t>
  </si>
  <si>
    <t>mogelijkheden</t>
  </si>
  <si>
    <t>controle</t>
  </si>
  <si>
    <t>Leer management systeem</t>
  </si>
  <si>
    <t>https://allyoucanlearn.nl</t>
  </si>
  <si>
    <t>Analoog</t>
  </si>
  <si>
    <t>Ans</t>
  </si>
  <si>
    <t>Afnameomgeving</t>
  </si>
  <si>
    <t>Ans Exam BV</t>
  </si>
  <si>
    <t>Https://www.Ans.app</t>
  </si>
  <si>
    <t>Alleen HBO/WO</t>
  </si>
  <si>
    <t>Wolf</t>
  </si>
  <si>
    <t>SurfConnext</t>
  </si>
  <si>
    <t>Wel integratie original en ternetin</t>
  </si>
  <si>
    <t>Educourse</t>
  </si>
  <si>
    <t>Portfoliosysteem</t>
  </si>
  <si>
    <t>Webedu</t>
  </si>
  <si>
    <t>https://educourse.nl</t>
  </si>
  <si>
    <t>Didactisch Electronisch Patienten Dossier (DEPD)</t>
  </si>
  <si>
    <t>Simulatieomgeving</t>
  </si>
  <si>
    <t>De heer Groep</t>
  </si>
  <si>
    <t>Facet</t>
  </si>
  <si>
    <t>Duo</t>
  </si>
  <si>
    <t>htpps://helpdeskfacet@duo.nl</t>
  </si>
  <si>
    <t>Https://www.kurve.nl</t>
  </si>
  <si>
    <t>MyEnglishlab</t>
  </si>
  <si>
    <t>Mylab</t>
  </si>
  <si>
    <t>Praktijkbeoordelen</t>
  </si>
  <si>
    <t>PraktijkbeoordelenFlex</t>
  </si>
  <si>
    <t>Beoordelingssysteem</t>
  </si>
  <si>
    <t>https://praktijkbeoordelen.nl/</t>
  </si>
  <si>
    <t>Praktijkleren website</t>
  </si>
  <si>
    <t>Surfconnect</t>
  </si>
  <si>
    <t>PraktijkMeter</t>
  </si>
  <si>
    <t>www.stichtingpraktijkleren.nl</t>
  </si>
  <si>
    <t>Questionmark</t>
  </si>
  <si>
    <t>Learnosity</t>
  </si>
  <si>
    <t>https://learnosity.com/</t>
  </si>
  <si>
    <t>Remindo</t>
  </si>
  <si>
    <t>Remindotoets</t>
  </si>
  <si>
    <t>Paragin</t>
  </si>
  <si>
    <t>https://www.remindo.com/nl</t>
  </si>
  <si>
    <t>Skillsly</t>
  </si>
  <si>
    <t>Mijn portfolio</t>
  </si>
  <si>
    <t>https://skillsly.com/nl</t>
  </si>
  <si>
    <t>Stippub Digibib</t>
  </si>
  <si>
    <t>Stipp</t>
  </si>
  <si>
    <t>Stippub EPP</t>
  </si>
  <si>
    <t>Stipp 2e corrector CEM</t>
  </si>
  <si>
    <t>2e correctorsysteem</t>
  </si>
  <si>
    <t>Software 2e corrector Rekenexamens CEM</t>
  </si>
  <si>
    <t>Studiemeter</t>
  </si>
  <si>
    <t>Uitgeverij Deviant</t>
  </si>
  <si>
    <t>https://studiemeter.uitgeverij-deviant.nl</t>
  </si>
  <si>
    <t>TOA toetsplatform</t>
  </si>
  <si>
    <t>toa.toets.nl</t>
  </si>
  <si>
    <t>Koppeling schoolyear</t>
  </si>
  <si>
    <t>https://wolf.secure.cito.nl/</t>
  </si>
  <si>
    <t>Software 2e corrector centrale examens</t>
  </si>
  <si>
    <t>Wlearn.nl</t>
  </si>
  <si>
    <t>WLP Connect</t>
  </si>
  <si>
    <t>Holland Ridderkerk</t>
  </si>
  <si>
    <t>https://wlpconnect.nu</t>
  </si>
  <si>
    <t>Aantal applicaties:</t>
  </si>
  <si>
    <t>Platformleverancier</t>
  </si>
  <si>
    <t>Brainstud b.v.</t>
  </si>
  <si>
    <t>support2allyoucanlearn.nl</t>
  </si>
  <si>
    <t>https://www.ans.app</t>
  </si>
  <si>
    <t>https://support.ans.app/hc/en-us</t>
  </si>
  <si>
    <t>Stationsplein 12</t>
  </si>
  <si>
    <t>2611 BV</t>
  </si>
  <si>
    <t>Delft</t>
  </si>
  <si>
    <t>Sanoma</t>
  </si>
  <si>
    <t>https://www.bureau-ice.nl/</t>
  </si>
  <si>
    <t>(o)88 5569800</t>
  </si>
  <si>
    <t>Den Bosch</t>
  </si>
  <si>
    <t>https://www.woots.nl/</t>
  </si>
  <si>
    <t>https://support.woots.nl/hc/nl/requests/new</t>
  </si>
  <si>
    <t>6814CM</t>
  </si>
  <si>
    <t>Rijks overheid</t>
  </si>
  <si>
    <t>https://duo.nl/zakelijk/middelbaar-beroepsonderwijs/examens-en-diplomas/facet/</t>
  </si>
  <si>
    <t>050 599 99 25</t>
  </si>
  <si>
    <t>helpdeskfacet@duo.nl</t>
  </si>
  <si>
    <t>Kempkensberg 12</t>
  </si>
  <si>
    <t>9722 TB</t>
  </si>
  <si>
    <t>Galileo</t>
  </si>
  <si>
    <t>De Heer Groep</t>
  </si>
  <si>
    <t>https://www.deheer-groep.nl/</t>
  </si>
  <si>
    <t>088-0158800</t>
  </si>
  <si>
    <t>info@deheer-groep.nl</t>
  </si>
  <si>
    <t>P.C. Hooftlaan 5</t>
  </si>
  <si>
    <t>3362 TV</t>
  </si>
  <si>
    <t>Sliedrecht</t>
  </si>
  <si>
    <t>Httos://wlp.nu</t>
  </si>
  <si>
    <t>0180-482211</t>
  </si>
  <si>
    <t>Info@Hollandridderkerk.nl</t>
  </si>
  <si>
    <t>De Zelling 17</t>
  </si>
  <si>
    <t>3342 GS</t>
  </si>
  <si>
    <t>Hendrik-Ido-Ambacht</t>
  </si>
  <si>
    <t>https://www.kurve.nl</t>
  </si>
  <si>
    <t>0297 361 664</t>
  </si>
  <si>
    <t>J.A. van Seumerenlaan 7</t>
  </si>
  <si>
    <t>42 Merrion Square East</t>
  </si>
  <si>
    <t>DO2 H2H2</t>
  </si>
  <si>
    <t>Dublin</t>
  </si>
  <si>
    <t>Paragin Group</t>
  </si>
  <si>
    <t>https://www.paragin.com/nl</t>
  </si>
  <si>
    <t>(0)88 448 8500</t>
  </si>
  <si>
    <t>support@paragin.com</t>
  </si>
  <si>
    <t>Bunschoterweg 39</t>
  </si>
  <si>
    <t>3861 MK</t>
  </si>
  <si>
    <t>Nijkerk</t>
  </si>
  <si>
    <t>https://www.pearson.com/nl/</t>
  </si>
  <si>
    <t>(0)20 - 8886150</t>
  </si>
  <si>
    <t>3821 AR Amersfoort</t>
  </si>
  <si>
    <t>https://www.stipp.nl/</t>
  </si>
  <si>
    <t>0570-50 21 60</t>
  </si>
  <si>
    <t>info@stipp.nl</t>
  </si>
  <si>
    <t>Zutphenseweg 29f</t>
  </si>
  <si>
    <t>7418 AH</t>
  </si>
  <si>
    <t>Deventer</t>
  </si>
  <si>
    <t>https://tutorial.nl</t>
  </si>
  <si>
    <t>HTTPS://uitgeverij-deviant.nl</t>
  </si>
  <si>
    <t>033-4650831</t>
  </si>
  <si>
    <t>ruudvandenbelt@uitgeverij-deviant.nl</t>
  </si>
  <si>
    <t>https://webedu.nl/</t>
  </si>
  <si>
    <t>071-711 43 12</t>
  </si>
  <si>
    <t>info@webedu.nl</t>
  </si>
  <si>
    <t>Rooseveltstraat 12</t>
  </si>
  <si>
    <t>2321 BM</t>
  </si>
  <si>
    <t>Leiden</t>
  </si>
  <si>
    <t>Aantal applicatieleveranciers:</t>
  </si>
  <si>
    <t>All You can learn</t>
  </si>
  <si>
    <t>ANS</t>
  </si>
  <si>
    <t>Ontwerp</t>
  </si>
  <si>
    <t>Nubiko examen Logistiek</t>
  </si>
  <si>
    <t>Bouw</t>
  </si>
  <si>
    <t>Implementatie</t>
  </si>
  <si>
    <t>Productie</t>
  </si>
  <si>
    <t>Buiten scoope</t>
  </si>
  <si>
    <t>Roadmap</t>
  </si>
  <si>
    <t>OK-E</t>
  </si>
  <si>
    <t xml:space="preserve"> 0 Toetscatalogus</t>
  </si>
  <si>
    <t xml:space="preserve"> 1 Toetsdeelnemers</t>
  </si>
  <si>
    <t xml:space="preserve"> 2 Zittingsplan</t>
  </si>
  <si>
    <t xml:space="preserve"> 3 Toetsdeelnemersresultaat</t>
  </si>
  <si>
    <t xml:space="preserve"> 4 Zittingsverslag</t>
  </si>
  <si>
    <t xml:space="preserve"> 5 Studentresultaat</t>
  </si>
  <si>
    <t>Native</t>
  </si>
  <si>
    <t>0 Native</t>
  </si>
  <si>
    <t>Test</t>
  </si>
  <si>
    <t>Woots.nl</t>
  </si>
  <si>
    <t>Examenleverancier en Examenafnameplatform</t>
  </si>
  <si>
    <t>Applicatie leverancier</t>
  </si>
  <si>
    <t>Binair</t>
  </si>
  <si>
    <t>Byod condities</t>
  </si>
  <si>
    <t>Geen</t>
  </si>
  <si>
    <t>Niet van toepassing</t>
  </si>
  <si>
    <t>Beveiliging dwingend geadviseerd</t>
  </si>
  <si>
    <t>SchoolYear</t>
  </si>
  <si>
    <t>SteppStick</t>
  </si>
  <si>
    <t>Safexambrowser</t>
  </si>
  <si>
    <t>Woots</t>
  </si>
  <si>
    <t>Concreet Onderwijsproducten</t>
  </si>
  <si>
    <t>Dienst Uitvoering onderwijs</t>
  </si>
  <si>
    <t>Examenplatform Entree </t>
  </si>
  <si>
    <t>Examengroep</t>
  </si>
  <si>
    <t>Examenplatform.nl</t>
  </si>
  <si>
    <t>Litop examenplatform</t>
  </si>
  <si>
    <t>Litop Examenplatform</t>
  </si>
  <si>
    <t>Nima</t>
  </si>
  <si>
    <t>MyLab</t>
  </si>
  <si>
    <t>Examenplatform</t>
  </si>
  <si>
    <t>geen</t>
  </si>
  <si>
    <t>Sichting Onderwijs en examens voor Specialistisch vakmanschap mbo </t>
  </si>
  <si>
    <t>Praktijkmeter</t>
  </si>
  <si>
    <t>Toetsen, Ontwikkeling &amp; Advies (Bureau ICE)</t>
  </si>
  <si>
    <t>Examenleverancier, examenafnameplatform, koppelingen en geïmplementeerde koppelvlakken</t>
  </si>
  <si>
    <t>Examenservices ESS</t>
  </si>
  <si>
    <t>Examenwerk </t>
  </si>
  <si>
    <t>Kwaliteit voor installaties Nederland???</t>
  </si>
  <si>
    <t>Toetsen, Ontwikkeling &amp; Advies</t>
  </si>
  <si>
    <t>Metadata</t>
  </si>
  <si>
    <t>Sectoren en marktsegmenten</t>
  </si>
  <si>
    <t>Domeinen &amp; onderwijsclusters</t>
  </si>
  <si>
    <t>Bedrijfskolomindeling overig</t>
  </si>
  <si>
    <t>Type examens</t>
  </si>
  <si>
    <t>Opleidingssoort</t>
  </si>
  <si>
    <t>Specialisatie binnen</t>
  </si>
  <si>
    <t>BTG</t>
  </si>
  <si>
    <t>Generiek</t>
  </si>
  <si>
    <t>Duits</t>
  </si>
  <si>
    <t>* taaltoetsen niveaubepaling</t>
  </si>
  <si>
    <t>Engels</t>
  </si>
  <si>
    <t>Frans</t>
  </si>
  <si>
    <t>Veiligheid</t>
  </si>
  <si>
    <t>Divers</t>
  </si>
  <si>
    <t>Nederlands</t>
  </si>
  <si>
    <t>Mobiliteit, Transport, Logistiek &amp; Maritiem</t>
  </si>
  <si>
    <t>Mobiliteit, transport, logistiek en maritiem</t>
  </si>
  <si>
    <t>Mobiliteit</t>
  </si>
  <si>
    <t>Mobiliteit en voertuigen</t>
  </si>
  <si>
    <t>Mobiliteitstechniek</t>
  </si>
  <si>
    <t>Kennisexamens</t>
  </si>
  <si>
    <t>Papiamento</t>
  </si>
  <si>
    <t>Carosserie</t>
  </si>
  <si>
    <t>Carrosserietechniek</t>
  </si>
  <si>
    <t>Russisch</t>
  </si>
  <si>
    <t>Zakelijke Dienstverlening &amp; Veiligheid</t>
  </si>
  <si>
    <t>Zakelijke dienstverlening en veiligheid</t>
  </si>
  <si>
    <t>Office, marketing en events</t>
  </si>
  <si>
    <t>Economie en administratie</t>
  </si>
  <si>
    <t>Zakelijke dienstverlening</t>
  </si>
  <si>
    <t>Spaans</t>
  </si>
  <si>
    <t>Financieel en juridisch</t>
  </si>
  <si>
    <t>Mandarijn</t>
  </si>
  <si>
    <t>Zorg, Welzijn en Sport</t>
  </si>
  <si>
    <t>Zorg, welzijn en sport</t>
  </si>
  <si>
    <t>Zorg en Welzijn</t>
  </si>
  <si>
    <t>Zorg en welzijn</t>
  </si>
  <si>
    <t>Sport en bewegen</t>
  </si>
  <si>
    <t>Veiligheid en sport</t>
  </si>
  <si>
    <t>kwalificaties</t>
  </si>
  <si>
    <t>Assisterende gezondheidszorg</t>
  </si>
  <si>
    <t>Gezondheidsondersteuning</t>
  </si>
  <si>
    <t>Loopbaan, burgerschap</t>
  </si>
  <si>
    <t>Centrale VO examens</t>
  </si>
  <si>
    <t>Techniek en Gebouwde Omgeving</t>
  </si>
  <si>
    <t>Techniek en gebouwde omgeving</t>
  </si>
  <si>
    <t>Bouw en gespecialiseerde aanneming</t>
  </si>
  <si>
    <t>Bouw en infra</t>
  </si>
  <si>
    <t>Bouwkunde</t>
  </si>
  <si>
    <t>Zakelijke Dienstverlening &amp; veiligheid</t>
  </si>
  <si>
    <t>Handel</t>
  </si>
  <si>
    <t>Commercie, internationale handel, groothandel</t>
  </si>
  <si>
    <t>Handel en ondernemerschap</t>
  </si>
  <si>
    <t>Detailhandel en groothandel</t>
  </si>
  <si>
    <t>Transport en logistiek</t>
  </si>
  <si>
    <t>Transport, scheepvaart en logistiek</t>
  </si>
  <si>
    <t>Administratieve dienstverlening</t>
  </si>
  <si>
    <t>Tandtechniek</t>
  </si>
  <si>
    <t>Kwaliteit</t>
  </si>
  <si>
    <t>Milieu</t>
  </si>
  <si>
    <t>Pedagogisch werk</t>
  </si>
  <si>
    <t>Voedsel, Groen en Gastvrijheid</t>
  </si>
  <si>
    <t>Voedsel, groen en gastvrijheid</t>
  </si>
  <si>
    <t>Gastvrijheid</t>
  </si>
  <si>
    <t>Toerisme en recreatie</t>
  </si>
  <si>
    <t>Recreatie</t>
  </si>
  <si>
    <t>Vaardigheidsexamens</t>
  </si>
  <si>
    <t>Praktijkbeoordelingen</t>
  </si>
  <si>
    <t>Toerisme</t>
  </si>
  <si>
    <t>ICT en creatieve industrie</t>
  </si>
  <si>
    <t>Ict</t>
  </si>
  <si>
    <t>Informatie en communicatietechnologie</t>
  </si>
  <si>
    <t>Kantoorautomatisering</t>
  </si>
  <si>
    <t>ICT &amp; Creatieve industrie</t>
  </si>
  <si>
    <t>Taalexamens zijn generiek en beroepsgericht</t>
  </si>
  <si>
    <t>Toezicht</t>
  </si>
  <si>
    <t>Orde en veiligheid</t>
  </si>
  <si>
    <t>Particuliere veiligheid</t>
  </si>
  <si>
    <t>Handhaving</t>
  </si>
  <si>
    <t>Publieke veiligheid</t>
  </si>
  <si>
    <t>Maritiem</t>
  </si>
  <si>
    <t>Scheepvaart</t>
  </si>
  <si>
    <t>Mode, interieur, tapijt en textiel</t>
  </si>
  <si>
    <t>Mode en interieurindustrie</t>
  </si>
  <si>
    <t>Opdrachten in Engels Duits beschikbaar</t>
  </si>
  <si>
    <t>Commerciële dienstverlening</t>
  </si>
  <si>
    <t>Retail</t>
  </si>
  <si>
    <t>Management en ondernemerschap</t>
  </si>
  <si>
    <t>Horeca</t>
  </si>
  <si>
    <t>Horeca en bakkerij</t>
  </si>
  <si>
    <t>Hout en meubel</t>
  </si>
  <si>
    <t>Afbouw, hout en onderhoud</t>
  </si>
  <si>
    <t>Hout en Meubel</t>
  </si>
  <si>
    <t>Grafisch</t>
  </si>
  <si>
    <t>Communicatie, media en design</t>
  </si>
  <si>
    <t>Media en vormgeving</t>
  </si>
  <si>
    <t>Mediavormgeving</t>
  </si>
  <si>
    <t>Uiterlijke verzorging</t>
  </si>
  <si>
    <t>Eerste Monteur Elektrotechnische installaties Woning en Utiliteit</t>
  </si>
  <si>
    <t>Technische installaties en systemen</t>
  </si>
  <si>
    <t>Veiligheid &amp; Vakmanschap</t>
  </si>
  <si>
    <t>Techniek en procesindustrie</t>
  </si>
  <si>
    <t>Burgerschap</t>
  </si>
  <si>
    <t>Online</t>
  </si>
  <si>
    <t>Digitalevaardigheden</t>
  </si>
  <si>
    <t>Installatietechniek</t>
  </si>
  <si>
    <t>Procesindustrie en laboratoria</t>
  </si>
  <si>
    <t>Procesindustrie</t>
  </si>
  <si>
    <t>Autoschade en technicus</t>
  </si>
  <si>
    <t>EHBO</t>
  </si>
  <si>
    <t>Lastechniek</t>
  </si>
  <si>
    <t>Metaal metalektro</t>
  </si>
  <si>
    <t>Werktuigbouwkunde</t>
  </si>
  <si>
    <t>Veiligheid &amp; vakmanschap</t>
  </si>
  <si>
    <t>Economisch</t>
  </si>
  <si>
    <t>Sales</t>
  </si>
  <si>
    <t>Marketing</t>
  </si>
  <si>
    <t>Ambacht, laboratorium en gezondheidstechniek</t>
  </si>
  <si>
    <t>Laboratoriumtechniek</t>
  </si>
  <si>
    <t>Juridisch administratief dienstverlener en Medewerker HRM JAD: </t>
  </si>
  <si>
    <t>Luisterexamen 3F pedagogisch medewerker kinderopvang</t>
  </si>
  <si>
    <t>Schilder</t>
  </si>
  <si>
    <t>Afbouw en onderhoud</t>
  </si>
  <si>
    <t>Schilderen en Onderhoud</t>
  </si>
  <si>
    <t>Afbouw</t>
  </si>
  <si>
    <t>Schoonmaak</t>
  </si>
  <si>
    <t>Glas</t>
  </si>
  <si>
    <t>Specialistisch Vakmanschap</t>
  </si>
  <si>
    <t>Optiek</t>
  </si>
  <si>
    <t>Specialistisch vakmanschap</t>
  </si>
  <si>
    <t>Gezonheidtechnisch vakmanschap</t>
  </si>
  <si>
    <t>Ambachtelijke techniek</t>
  </si>
  <si>
    <t>Audicien</t>
  </si>
  <si>
    <t>Kunsten en entertainment</t>
  </si>
  <si>
    <t>Haarverzorging</t>
  </si>
  <si>
    <t>Schoonheidsverzorging</t>
  </si>
  <si>
    <t>Voetzorg</t>
  </si>
  <si>
    <t>Voetverzorging</t>
  </si>
  <si>
    <t>ICT &amp; Creatieve Industrie</t>
  </si>
  <si>
    <t>Uitzendbranche</t>
  </si>
  <si>
    <t>Elektotechniek</t>
  </si>
  <si>
    <t>Infra</t>
  </si>
  <si>
    <t>Infrastructuur</t>
  </si>
  <si>
    <t>Energietransitie, circulariteit en klimaatadaptie</t>
  </si>
  <si>
    <t>Luchtvaart</t>
  </si>
  <si>
    <t>Middenkaderfunctionaris Bouw en Infra</t>
  </si>
  <si>
    <t>Bouwvakopleidingen</t>
  </si>
  <si>
    <t>Groen</t>
  </si>
  <si>
    <t>Voedsel, natuur en leefomgeving</t>
  </si>
  <si>
    <t>Voeding</t>
  </si>
  <si>
    <t>Defensie</t>
  </si>
  <si>
    <t>ICT certificering</t>
  </si>
  <si>
    <t>Particulier</t>
  </si>
  <si>
    <t>Pedagogisch</t>
  </si>
  <si>
    <t>Taaltoetsen Nederlands niveau 3F Pedagogisch Medewerker</t>
  </si>
  <si>
    <t>Schoonmaken in de zorg</t>
  </si>
  <si>
    <t>Certificering van werkzaamheden aan gasverbrandingsinstallaties</t>
  </si>
  <si>
    <t>Werkvoorbereider fabricage</t>
  </si>
  <si>
    <t>Procestechniek</t>
  </si>
  <si>
    <t>Maatschappelijke zorg</t>
  </si>
  <si>
    <t>Verpleging en verzorging</t>
  </si>
  <si>
    <t>Carrosseriebranche</t>
  </si>
  <si>
    <t>Doktersassistent</t>
  </si>
  <si>
    <t>Versie informatie</t>
  </si>
  <si>
    <t>Nr.</t>
  </si>
  <si>
    <t>Door vereniging examens aangeleverde lijst</t>
  </si>
  <si>
    <t>0.01</t>
  </si>
  <si>
    <t>Nieuwelijst, samengevoegd met aanwezige lijst bij OKE</t>
  </si>
  <si>
    <t>0.02</t>
  </si>
  <si>
    <t>Kolom Dienstverlener toegevoegd, hier wordt de organisatie genoemd die voor de desbetreffende examenleverancier het organisatorische werk uit handen neemt.</t>
  </si>
  <si>
    <t>0.03</t>
  </si>
  <si>
    <t>Aangepast n.a.v opmerkingen Jim Schouten</t>
  </si>
  <si>
    <t>0.04</t>
  </si>
  <si>
    <t>Koppelingen en koppevlakken toegevoegd</t>
  </si>
  <si>
    <t>0.05</t>
  </si>
  <si>
    <t>Sectoren en sectorkamers toegevoegd</t>
  </si>
  <si>
    <t>0.06</t>
  </si>
  <si>
    <t>Uitwisselingsstandaard examens toegevoegd, legenda toegevoegd</t>
  </si>
  <si>
    <t>0.07</t>
  </si>
  <si>
    <t>Kolom lijst verwijderd,  domeinen en opleidingsclusters toegevoegd</t>
  </si>
  <si>
    <t>0.08</t>
  </si>
  <si>
    <t>Toegevoegd bij Legenda zelfde kolommen voor Portfoliosysteem lsl examenafnamesysteem; subverwerkende systemen toegevoegd</t>
  </si>
  <si>
    <t>0.09</t>
  </si>
  <si>
    <t>Historie verwijderd</t>
  </si>
  <si>
    <t>0.10</t>
  </si>
  <si>
    <t>AI info toegevoegd, platform hernoemt in applicaie, applicatie type toegevoegd</t>
  </si>
  <si>
    <t xml:space="preserve"> - Kwaliteit voor installaties Nederland met website KVINL  geen aanknopingspunten gevonden</t>
  </si>
  <si>
    <t xml:space="preserve"> - EBC*L verwijderd, zijn gestopt om specifiek voor de Nederlandse markt materiaal aan te bieden, Engelstalig is wel beschikbaar via Wenen maar men bedient de ROC markt niet meer</t>
  </si>
  <si>
    <t>0.50</t>
  </si>
  <si>
    <t>Bijlage voor bij voortgangsrapportage zonder uitwisselingsprotocollen, opmerkingen en ruwe data</t>
  </si>
  <si>
    <t>0.51</t>
  </si>
  <si>
    <t>Work in progress + uitwisselingsprotocollen + ruwe data</t>
  </si>
  <si>
    <t>0.52</t>
  </si>
  <si>
    <t>Managementinformatie toegevoegd</t>
  </si>
  <si>
    <t>0.53</t>
  </si>
  <si>
    <t>0.54</t>
  </si>
  <si>
    <t>Examenleverancier ECARR toegevoegd</t>
  </si>
  <si>
    <t>1.00</t>
  </si>
  <si>
    <t>Eerste versie die op aanvraag gedeeld wordt</t>
  </si>
  <si>
    <t>Verstrekt aan:</t>
  </si>
  <si>
    <t>Midden Nederland</t>
  </si>
  <si>
    <t>Alfa</t>
  </si>
  <si>
    <t>ROCVA</t>
  </si>
  <si>
    <t>ROC Gilde</t>
  </si>
  <si>
    <t>ROC van Twente</t>
  </si>
  <si>
    <t>Firda</t>
  </si>
  <si>
    <t>Rijn Ijssel</t>
  </si>
  <si>
    <t>ROC Nijmegen</t>
  </si>
  <si>
    <t>Sectorkamers &amp; marktsegmenten</t>
  </si>
  <si>
    <t>Creatief vakmanschap</t>
  </si>
  <si>
    <t>Winkelambacht</t>
  </si>
  <si>
    <t>Rail</t>
  </si>
  <si>
    <t>Domeinen en Onderwijsclusters</t>
  </si>
  <si>
    <t>Brood en banket</t>
  </si>
  <si>
    <t>Digitaal onderzoek</t>
  </si>
  <si>
    <t>Evenemententechniek</t>
  </si>
  <si>
    <t>Dier en zorg</t>
  </si>
  <si>
    <t>Cultureel werk</t>
  </si>
  <si>
    <t>Gezondheidstechniek</t>
  </si>
  <si>
    <t>Facilitaire dienstverlening</t>
  </si>
  <si>
    <t>Industriële automatisering</t>
  </si>
  <si>
    <t>Mediatechniek</t>
  </si>
  <si>
    <t>Grond en infra</t>
  </si>
  <si>
    <t>Stukadoren en Afbouw</t>
  </si>
  <si>
    <t>Natuur en milieu</t>
  </si>
  <si>
    <t>Ruimtelijke vormgeving</t>
  </si>
  <si>
    <t>Vliegtuigtechniek</t>
  </si>
  <si>
    <t>Wegtransport</t>
  </si>
  <si>
    <t>Natuur en vormgeving</t>
  </si>
  <si>
    <t>Natuur en zorg</t>
  </si>
  <si>
    <t>Verse voeding</t>
  </si>
  <si>
    <t>Voeding en handel</t>
  </si>
  <si>
    <t>Voeding en productie</t>
  </si>
  <si>
    <t>Koppelingen &amp; koppelvlakken</t>
  </si>
  <si>
    <t>OK-D</t>
  </si>
  <si>
    <t>OK-x</t>
  </si>
  <si>
    <t>Metadatastelsels</t>
  </si>
  <si>
    <t>IEEE LOM</t>
  </si>
  <si>
    <t>Learning Object Metadata</t>
  </si>
  <si>
    <t>https://www.ieeeltsc.org/working-groups/wg12LOM/lomDescription</t>
  </si>
  <si>
    <t>IMS LRM</t>
  </si>
  <si>
    <t>IMS Learning Resource Metadata</t>
  </si>
  <si>
    <t>https://www.1edtech.org/standards/learning-resource-metadata</t>
  </si>
  <si>
    <t>ISO/IEC 19788</t>
  </si>
  <si>
    <t>https://en.wikipedia.org/wiki/ISO/IEC_19788</t>
  </si>
  <si>
    <t>Uitwisselingsstandaarden</t>
  </si>
  <si>
    <t>versie</t>
  </si>
  <si>
    <t>Soort</t>
  </si>
  <si>
    <t>website</t>
  </si>
  <si>
    <t>content</t>
  </si>
  <si>
    <t>Learning Tools interoperability</t>
  </si>
  <si>
    <t>https://www.1edtech.org/standards/lti</t>
  </si>
  <si>
    <t>Question &amp; Test Interoperability</t>
  </si>
  <si>
    <t>https://www.1edtech.org/standards/qti</t>
  </si>
  <si>
    <t>SCORM</t>
  </si>
  <si>
    <t>1.1</t>
  </si>
  <si>
    <t>Sharable Content Object Reference Model</t>
  </si>
  <si>
    <t>https://www.adlnet.gov/past-projects/scorm/</t>
  </si>
  <si>
    <t>1.2</t>
  </si>
  <si>
    <t>TinCan</t>
  </si>
  <si>
    <t>Experience API</t>
  </si>
  <si>
    <t>https://xapi.com/</t>
  </si>
  <si>
    <t>xAPI</t>
  </si>
  <si>
    <t>cmi5</t>
  </si>
  <si>
    <t>5.0</t>
  </si>
  <si>
    <t>data</t>
  </si>
  <si>
    <t>6.0</t>
  </si>
  <si>
    <t>OKE</t>
  </si>
  <si>
    <t>1.0</t>
  </si>
  <si>
    <t>1.01</t>
  </si>
  <si>
    <t>EDU-V</t>
  </si>
  <si>
    <t>Generiek/divers</t>
  </si>
  <si>
    <t>Aantal exam. Lever</t>
  </si>
  <si>
    <t>Bedrijftakgroepen</t>
  </si>
  <si>
    <t>Aantal exam. Lever.</t>
  </si>
  <si>
    <t>Applicatietypes</t>
  </si>
  <si>
    <t>Documentmanagementsysteem</t>
  </si>
  <si>
    <t>Planningspakket</t>
  </si>
  <si>
    <t>Studenten Informatie Systeem</t>
  </si>
  <si>
    <t>Extra registraties per examen</t>
  </si>
  <si>
    <t>Gesloten examen</t>
  </si>
  <si>
    <t>Geen toegang tot desktopapplicaties en internet, geen boeken benodigd</t>
  </si>
  <si>
    <t>Open boek examen</t>
  </si>
  <si>
    <t>Geen toegang tot desktopapplicaties en internet, maar wel boek toegestaan</t>
  </si>
  <si>
    <t>Desktop applicatie vereist</t>
  </si>
  <si>
    <t>(Word, Excell, Powerpoint, Access, Adobe, -----), geen internet toegestaan</t>
  </si>
  <si>
    <t>Gedeeltelijk open examen</t>
  </si>
  <si>
    <t>De kandidaat mag/kan alleen bij een paar specifiek toegestane sites (whitelist)</t>
  </si>
  <si>
    <t>Open examen</t>
  </si>
  <si>
    <t>Internet toegestaan</t>
  </si>
  <si>
    <t>Virtueel ICT praktijklokaal vereist</t>
  </si>
  <si>
    <t xml:space="preserve">Er is een speciale virtuele omgeving vereist die ingericht is als ICT praktijklokaal </t>
  </si>
  <si>
    <t>Ai bestendigheid</t>
  </si>
  <si>
    <t>Analoog (pen en papier)</t>
  </si>
  <si>
    <t>content /data</t>
  </si>
  <si>
    <t>content / data</t>
  </si>
  <si>
    <t>Common Cartridge</t>
  </si>
  <si>
    <t>Thin Common Cartridge</t>
  </si>
  <si>
    <t>https://www.1edtech.org/standards/cc</t>
  </si>
  <si>
    <t>CC</t>
  </si>
  <si>
    <t>Common Cartridge® | 1EdTech</t>
  </si>
  <si>
    <t>1.4</t>
  </si>
  <si>
    <t>Open Education - API</t>
  </si>
  <si>
    <t>Onderwijs Koppeling Examinering</t>
  </si>
  <si>
    <t>Samenhang:</t>
  </si>
  <si>
    <t>https://xapi.com/cmi5/</t>
  </si>
  <si>
    <t>https://oeapi.eu/v5/#/</t>
  </si>
  <si>
    <t>https://oeapi.eu/v6.0/index.html#/</t>
  </si>
  <si>
    <t>https://www.edustandaard.nl/standaard_afspraken/onderwijs-koppelingen-examinering-mbo/oke-mbo-1-0/</t>
  </si>
  <si>
    <t>https://edu-v.atlassian.net/wiki/spaces/AFSPRAKENS/overview?homepageId=163842</t>
  </si>
  <si>
    <r>
      <rPr>
        <b/>
        <sz val="11"/>
        <color theme="1"/>
        <rFont val="Calibri"/>
        <family val="2"/>
        <scheme val="minor"/>
      </rPr>
      <t>CC</t>
    </r>
    <r>
      <rPr>
        <sz val="11"/>
        <color theme="1"/>
        <rFont val="Calibri"/>
        <family val="2"/>
        <scheme val="minor"/>
      </rPr>
      <t xml:space="preserve"> maakt gebruik van </t>
    </r>
    <r>
      <rPr>
        <b/>
        <sz val="11"/>
        <color theme="1"/>
        <rFont val="Calibri"/>
        <family val="2"/>
        <scheme val="minor"/>
      </rPr>
      <t>LTI</t>
    </r>
    <r>
      <rPr>
        <sz val="11"/>
        <color theme="1"/>
        <rFont val="Calibri"/>
        <family val="2"/>
        <scheme val="minor"/>
      </rPr>
      <t xml:space="preserve"> en </t>
    </r>
    <r>
      <rPr>
        <b/>
        <sz val="11"/>
        <color theme="1"/>
        <rFont val="Calibri"/>
        <family val="2"/>
        <scheme val="minor"/>
      </rPr>
      <t>QTI</t>
    </r>
  </si>
  <si>
    <r>
      <rPr>
        <b/>
        <sz val="11"/>
        <color theme="1"/>
        <rFont val="Calibri"/>
        <family val="2"/>
        <scheme val="minor"/>
      </rPr>
      <t>TCC</t>
    </r>
    <r>
      <rPr>
        <sz val="11"/>
        <color theme="1"/>
        <rFont val="Calibri"/>
        <family val="2"/>
        <scheme val="minor"/>
      </rPr>
      <t xml:space="preserve"> is een versie van </t>
    </r>
    <r>
      <rPr>
        <b/>
        <sz val="11"/>
        <color theme="1"/>
        <rFont val="Calibri"/>
        <family val="2"/>
        <scheme val="minor"/>
      </rPr>
      <t>CC</t>
    </r>
    <r>
      <rPr>
        <sz val="11"/>
        <color theme="1"/>
        <rFont val="Calibri"/>
        <family val="2"/>
        <scheme val="minor"/>
      </rPr>
      <t xml:space="preserve"> waarbij de data op de server van de aanbieder blijft</t>
    </r>
  </si>
  <si>
    <t>Open Onderwijs - API</t>
  </si>
  <si>
    <r>
      <rPr>
        <b/>
        <sz val="11"/>
        <color theme="1"/>
        <rFont val="Calibri"/>
        <family val="2"/>
        <scheme val="minor"/>
      </rPr>
      <t>EDU-V</t>
    </r>
    <r>
      <rPr>
        <sz val="11"/>
        <color theme="1"/>
        <rFont val="Calibri"/>
        <family val="2"/>
        <scheme val="minor"/>
      </rPr>
      <t xml:space="preserve"> maakt gverwijst naar van </t>
    </r>
    <r>
      <rPr>
        <b/>
        <sz val="11"/>
        <color theme="1"/>
        <rFont val="Calibri"/>
        <family val="2"/>
        <scheme val="minor"/>
      </rPr>
      <t>CC</t>
    </r>
    <r>
      <rPr>
        <sz val="11"/>
        <color theme="1"/>
        <rFont val="Calibri"/>
        <family val="2"/>
        <scheme val="minor"/>
      </rPr>
      <t xml:space="preserve"> en</t>
    </r>
    <r>
      <rPr>
        <b/>
        <sz val="11"/>
        <color theme="1"/>
        <rFont val="Calibri"/>
        <family val="2"/>
        <scheme val="minor"/>
      </rPr>
      <t xml:space="preserve"> TCC</t>
    </r>
  </si>
  <si>
    <r>
      <rPr>
        <b/>
        <sz val="11"/>
        <color theme="1"/>
        <rFont val="Calibri"/>
        <family val="2"/>
        <scheme val="minor"/>
      </rPr>
      <t>OKE</t>
    </r>
    <r>
      <rPr>
        <sz val="11"/>
        <color theme="1"/>
        <rFont val="Calibri"/>
        <family val="2"/>
        <scheme val="minor"/>
      </rPr>
      <t xml:space="preserve"> is gebasseerd op </t>
    </r>
    <r>
      <rPr>
        <b/>
        <sz val="11"/>
        <color theme="1"/>
        <rFont val="Calibri"/>
        <family val="2"/>
        <scheme val="minor"/>
      </rPr>
      <t>OOAPI 5</t>
    </r>
    <r>
      <rPr>
        <sz val="11"/>
        <color theme="1"/>
        <rFont val="Calibri"/>
        <family val="2"/>
        <scheme val="minor"/>
      </rPr>
      <t xml:space="preserve">, wordt gemigreerd naar </t>
    </r>
    <r>
      <rPr>
        <b/>
        <sz val="11"/>
        <color theme="1"/>
        <rFont val="Calibri"/>
        <family val="2"/>
        <scheme val="minor"/>
      </rPr>
      <t>OEAPI 6.1</t>
    </r>
  </si>
  <si>
    <t>OOAPI</t>
  </si>
  <si>
    <t>OEAPI</t>
  </si>
  <si>
    <r>
      <rPr>
        <b/>
        <sz val="11"/>
        <color theme="1"/>
        <rFont val="Calibri"/>
        <family val="2"/>
        <scheme val="minor"/>
      </rPr>
      <t xml:space="preserve">OEAPI 6.0 </t>
    </r>
    <r>
      <rPr>
        <sz val="11"/>
        <color theme="1"/>
        <rFont val="Calibri"/>
        <family val="2"/>
        <scheme val="minor"/>
      </rPr>
      <t xml:space="preserve">is de doorontwikkeling van </t>
    </r>
    <r>
      <rPr>
        <b/>
        <sz val="11"/>
        <color theme="1"/>
        <rFont val="Calibri"/>
        <family val="2"/>
        <scheme val="minor"/>
      </rPr>
      <t>OOAPI 5</t>
    </r>
  </si>
  <si>
    <t>DCMI</t>
  </si>
  <si>
    <t>Dublin Core Metadata Initiative</t>
  </si>
  <si>
    <t>https://www.dublincore.org/</t>
  </si>
  <si>
    <t>Nederlands Rode Kruis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</si>
</sst>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u/>
      <sz val="11"/>
      <color theme="10"/>
      <name val="Calibri"/>
      <family val="2"/>
      <scheme val="minor"/>
    </font>
    <font>
      <b/>
      <sz val="11"/>
      <color theme="1"/>
      <name val="Calibri"/>
      <family val="2"/>
      <scheme val="minor"/>
    </font>
    <font>
      <b/>
      <sz val="14"/>
      <color rgb="FF000000"/>
      <name val="Calibri"/>
      <family val="2"/>
      <scheme val="minor"/>
    </font>
    <font>
      <b/>
      <sz val="14"/>
      <color theme="1"/>
      <name val="Calibri"/>
      <family val="2"/>
      <scheme val="minor"/>
    </font>
    <font>
      <u/>
      <sz val="14"/>
      <color theme="10"/>
      <name val="Calibri"/>
      <family val="2"/>
      <scheme val="minor"/>
    </font>
    <font>
      <sz val="14"/>
      <color theme="1"/>
      <name val="Calibri"/>
      <family val="2"/>
      <scheme val="minor"/>
    </font>
    <font>
      <sz val="14"/>
      <color rgb="FF000000"/>
      <name val="Calibri"/>
      <family val="2"/>
      <scheme val="minor"/>
    </font>
    <font>
      <sz val="9"/>
      <color indexed="81"/>
      <name val="Tahoma"/>
      <family val="2"/>
    </font>
    <font>
      <b/>
      <sz val="9"/>
      <color indexed="81"/>
      <name val="Tahoma"/>
      <family val="2"/>
    </font>
    <font>
      <sz val="14"/>
      <color rgb="FFFF0000"/>
      <name val="Calibri"/>
      <family val="2"/>
      <scheme val="minor"/>
    </font>
    <font>
      <sz val="14"/>
      <name val="Calibri"/>
      <family val="2"/>
      <scheme val="minor"/>
    </font>
    <font>
      <sz val="14"/>
      <color rgb="FF3C3C50"/>
      <name val="Arial"/>
      <family val="2"/>
    </font>
    <font>
      <sz val="14"/>
      <name val="Arial"/>
      <family val="2"/>
    </font>
    <font>
      <b/>
      <sz val="14"/>
      <name val="Calibri"/>
      <family val="2"/>
      <scheme val="minor"/>
    </font>
    <font>
      <b/>
      <sz val="16"/>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b/>
      <sz val="18"/>
      <color theme="1"/>
      <name val="Calibri"/>
      <family val="2"/>
      <scheme val="minor"/>
    </font>
    <font>
      <b/>
      <sz val="18"/>
      <color rgb="FF000000"/>
      <name val="Calibri"/>
      <family val="2"/>
      <scheme val="minor"/>
    </font>
    <font>
      <b/>
      <sz val="22"/>
      <color theme="1"/>
      <name val="Calibri"/>
      <family val="2"/>
      <scheme val="minor"/>
    </font>
    <font>
      <b/>
      <u/>
      <sz val="11"/>
      <color theme="0"/>
      <name val="Calibri"/>
      <family val="2"/>
      <scheme val="minor"/>
    </font>
    <font>
      <sz val="10"/>
      <color rgb="FF333333"/>
      <name val="Arial"/>
      <family val="2"/>
    </font>
    <font>
      <b/>
      <strike/>
      <sz val="14"/>
      <color theme="1"/>
      <name val="Calibri"/>
      <family val="2"/>
      <scheme val="minor"/>
    </font>
    <font>
      <sz val="14"/>
      <color rgb="FF333333"/>
      <name val="Calibri"/>
      <family val="2"/>
    </font>
    <font>
      <sz val="14"/>
      <color rgb="FF3C3C3C"/>
      <name val="Calibri"/>
      <family val="2"/>
    </font>
    <font>
      <sz val="14"/>
      <color theme="9" tint="0.79998168889431442"/>
      <name val="Calibri"/>
      <family val="2"/>
      <scheme val="minor"/>
    </font>
    <font>
      <b/>
      <sz val="14"/>
      <color theme="9" tint="0.79998168889431442"/>
      <name val="Calibri"/>
      <family val="2"/>
      <scheme val="minor"/>
    </font>
    <font>
      <sz val="11"/>
      <color rgb="FF9C0006"/>
      <name val="Calibri"/>
      <family val="2"/>
      <scheme val="minor"/>
    </font>
    <font>
      <b/>
      <strike/>
      <sz val="14"/>
      <color rgb="FFFF0000"/>
      <name val="Calibri"/>
      <family val="2"/>
      <scheme val="minor"/>
    </font>
    <font>
      <strike/>
      <sz val="14"/>
      <color rgb="FFFF0000"/>
      <name val="Calibri"/>
      <family val="2"/>
      <scheme val="minor"/>
    </font>
    <font>
      <strike/>
      <sz val="11"/>
      <color rgb="FFFF0000"/>
      <name val="Calibri"/>
      <family val="2"/>
      <scheme val="minor"/>
    </font>
    <font>
      <sz val="14"/>
      <color theme="0"/>
      <name val="Calibri"/>
      <family val="2"/>
      <scheme val="minor"/>
    </font>
  </fonts>
  <fills count="17">
    <fill>
      <patternFill patternType="none"/>
    </fill>
    <fill>
      <patternFill patternType="gray125"/>
    </fill>
    <fill>
      <patternFill patternType="solid">
        <fgColor rgb="FFFFFFFF"/>
        <bgColor rgb="FF000000"/>
      </patternFill>
    </fill>
    <fill>
      <patternFill patternType="solid">
        <fgColor theme="8" tint="0.79998168889431442"/>
        <bgColor rgb="FF000000"/>
      </patternFill>
    </fill>
    <fill>
      <patternFill patternType="solid">
        <fgColor theme="8" tint="0.79998168889431442"/>
        <bgColor indexed="64"/>
      </patternFill>
    </fill>
    <fill>
      <patternFill patternType="solid">
        <fgColor theme="5" tint="0.79998168889431442"/>
        <bgColor indexed="64"/>
      </patternFill>
    </fill>
    <fill>
      <patternFill patternType="solid">
        <fgColor theme="8" tint="0.79998168889431442"/>
        <bgColor theme="9" tint="0.79998168889431442"/>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8" tint="0.79998168889431442"/>
        <bgColor rgb="FFE2EFDA"/>
      </patternFill>
    </fill>
    <fill>
      <patternFill patternType="solid">
        <fgColor theme="9" tint="0.79998168889431442"/>
        <bgColor indexed="64"/>
      </patternFill>
    </fill>
    <fill>
      <patternFill patternType="solid">
        <fgColor theme="8" tint="0.59996337778862885"/>
        <bgColor indexed="64"/>
      </patternFill>
    </fill>
    <fill>
      <patternFill patternType="solid">
        <fgColor rgb="FFFFC7CE"/>
      </patternFill>
    </fill>
  </fills>
  <borders count="29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hair">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bottom/>
      <diagonal/>
    </border>
    <border>
      <left style="thin">
        <color indexed="64"/>
      </left>
      <right/>
      <top/>
      <bottom style="hair">
        <color indexed="64"/>
      </bottom>
      <diagonal/>
    </border>
    <border>
      <left/>
      <right/>
      <top style="medium">
        <color indexed="64"/>
      </top>
      <bottom style="hair">
        <color indexed="64"/>
      </bottom>
      <diagonal/>
    </border>
    <border>
      <left/>
      <right/>
      <top style="hair">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bottom style="hair">
        <color indexed="64"/>
      </bottom>
      <diagonal/>
    </border>
    <border>
      <left/>
      <right/>
      <top style="hair">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medium">
        <color indexed="64"/>
      </top>
      <bottom style="dotted">
        <color indexed="64"/>
      </bottom>
      <diagonal/>
    </border>
    <border>
      <left style="hair">
        <color indexed="64"/>
      </left>
      <right style="medium">
        <color indexed="64"/>
      </right>
      <top style="medium">
        <color indexed="64"/>
      </top>
      <bottom style="dotted">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dotted">
        <color indexed="64"/>
      </top>
      <bottom style="medium">
        <color indexed="64"/>
      </bottom>
      <diagonal/>
    </border>
    <border>
      <left style="hair">
        <color indexed="64"/>
      </left>
      <right style="medium">
        <color indexed="64"/>
      </right>
      <top style="dotted">
        <color indexed="64"/>
      </top>
      <bottom style="medium">
        <color indexed="64"/>
      </bottom>
      <diagonal/>
    </border>
    <border>
      <left style="medium">
        <color indexed="64"/>
      </left>
      <right style="hair">
        <color indexed="64"/>
      </right>
      <top style="dotted">
        <color indexed="64"/>
      </top>
      <bottom style="hair">
        <color indexed="64"/>
      </bottom>
      <diagonal/>
    </border>
    <border>
      <left style="hair">
        <color indexed="64"/>
      </left>
      <right style="medium">
        <color indexed="64"/>
      </right>
      <top style="dotted">
        <color indexed="64"/>
      </top>
      <bottom style="hair">
        <color indexed="64"/>
      </bottom>
      <diagonal/>
    </border>
    <border>
      <left style="medium">
        <color indexed="64"/>
      </left>
      <right style="hair">
        <color indexed="64"/>
      </right>
      <top style="dotted">
        <color indexed="64"/>
      </top>
      <bottom style="dotted">
        <color indexed="64"/>
      </bottom>
      <diagonal/>
    </border>
    <border>
      <left style="hair">
        <color indexed="64"/>
      </left>
      <right style="medium">
        <color indexed="64"/>
      </right>
      <top style="dotted">
        <color indexed="64"/>
      </top>
      <bottom style="dotted">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dotted">
        <color indexed="64"/>
      </bottom>
      <diagonal/>
    </border>
    <border>
      <left style="hair">
        <color indexed="64"/>
      </left>
      <right style="medium">
        <color indexed="64"/>
      </right>
      <top/>
      <bottom style="dotted">
        <color indexed="64"/>
      </bottom>
      <diagonal/>
    </border>
    <border>
      <left style="medium">
        <color indexed="64"/>
      </left>
      <right style="hair">
        <color indexed="64"/>
      </right>
      <top style="dotted">
        <color indexed="64"/>
      </top>
      <bottom/>
      <diagonal/>
    </border>
    <border>
      <left style="hair">
        <color indexed="64"/>
      </left>
      <right style="medium">
        <color indexed="64"/>
      </right>
      <top style="dotted">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auto="1"/>
      </left>
      <right/>
      <top style="medium">
        <color indexed="64"/>
      </top>
      <bottom style="thin">
        <color auto="1"/>
      </bottom>
      <diagonal/>
    </border>
    <border>
      <left style="hair">
        <color auto="1"/>
      </left>
      <right/>
      <top style="thin">
        <color auto="1"/>
      </top>
      <bottom style="thin">
        <color auto="1"/>
      </bottom>
      <diagonal/>
    </border>
    <border>
      <left style="hair">
        <color auto="1"/>
      </left>
      <right/>
      <top style="thin">
        <color auto="1"/>
      </top>
      <bottom style="medium">
        <color auto="1"/>
      </bottom>
      <diagonal/>
    </border>
    <border>
      <left style="hair">
        <color auto="1"/>
      </left>
      <right style="hair">
        <color auto="1"/>
      </right>
      <top style="medium">
        <color indexed="64"/>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thin">
        <color auto="1"/>
      </top>
      <bottom style="medium">
        <color auto="1"/>
      </bottom>
      <diagonal/>
    </border>
    <border>
      <left style="medium">
        <color auto="1"/>
      </left>
      <right style="hair">
        <color auto="1"/>
      </right>
      <top/>
      <bottom style="thin">
        <color auto="1"/>
      </bottom>
      <diagonal/>
    </border>
    <border>
      <left/>
      <right style="hair">
        <color indexed="64"/>
      </right>
      <top style="medium">
        <color indexed="64"/>
      </top>
      <bottom/>
      <diagonal/>
    </border>
    <border>
      <left/>
      <right/>
      <top style="dotted">
        <color indexed="64"/>
      </top>
      <bottom style="dotted">
        <color indexed="64"/>
      </bottom>
      <diagonal/>
    </border>
    <border>
      <left/>
      <right/>
      <top style="dotted">
        <color indexed="64"/>
      </top>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hair">
        <color indexed="64"/>
      </right>
      <top style="dotted">
        <color indexed="64"/>
      </top>
      <bottom style="thin">
        <color indexed="64"/>
      </bottom>
      <diagonal/>
    </border>
    <border>
      <left style="hair">
        <color indexed="64"/>
      </left>
      <right style="medium">
        <color indexed="64"/>
      </right>
      <top style="dotted">
        <color indexed="64"/>
      </top>
      <bottom style="thin">
        <color indexed="64"/>
      </bottom>
      <diagonal/>
    </border>
    <border>
      <left/>
      <right/>
      <top style="dotted">
        <color indexed="64"/>
      </top>
      <bottom style="thin">
        <color indexed="64"/>
      </bottom>
      <diagonal/>
    </border>
    <border>
      <left style="medium">
        <color indexed="64"/>
      </left>
      <right style="thin">
        <color indexed="64"/>
      </right>
      <top style="dotted">
        <color indexed="64"/>
      </top>
      <bottom style="dashed">
        <color indexed="64"/>
      </bottom>
      <diagonal/>
    </border>
    <border>
      <left style="thin">
        <color indexed="64"/>
      </left>
      <right style="thin">
        <color indexed="64"/>
      </right>
      <top style="dotted">
        <color indexed="64"/>
      </top>
      <bottom style="dashed">
        <color indexed="64"/>
      </bottom>
      <diagonal/>
    </border>
    <border>
      <left style="medium">
        <color indexed="64"/>
      </left>
      <right style="hair">
        <color indexed="64"/>
      </right>
      <top style="dotted">
        <color indexed="64"/>
      </top>
      <bottom style="dashed">
        <color indexed="64"/>
      </bottom>
      <diagonal/>
    </border>
    <border>
      <left style="hair">
        <color indexed="64"/>
      </left>
      <right style="medium">
        <color indexed="64"/>
      </right>
      <top style="dotted">
        <color indexed="64"/>
      </top>
      <bottom style="dashed">
        <color indexed="64"/>
      </bottom>
      <diagonal/>
    </border>
    <border>
      <left/>
      <right style="medium">
        <color indexed="64"/>
      </right>
      <top style="dashed">
        <color indexed="64"/>
      </top>
      <bottom style="hair">
        <color indexed="64"/>
      </bottom>
      <diagonal/>
    </border>
    <border>
      <left style="hair">
        <color indexed="64"/>
      </left>
      <right style="hair">
        <color indexed="64"/>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dotted">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dotted">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hair">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dashed">
        <color indexed="64"/>
      </bottom>
      <diagonal/>
    </border>
    <border>
      <left style="hair">
        <color indexed="64"/>
      </left>
      <right style="hair">
        <color indexed="64"/>
      </right>
      <top style="dashed">
        <color indexed="64"/>
      </top>
      <bottom style="hair">
        <color indexed="64"/>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style="medium">
        <color indexed="64"/>
      </bottom>
      <diagonal/>
    </border>
    <border>
      <left/>
      <right style="hair">
        <color indexed="64"/>
      </right>
      <top style="medium">
        <color indexed="64"/>
      </top>
      <bottom style="medium">
        <color indexed="64"/>
      </bottom>
      <diagonal/>
    </border>
    <border>
      <left/>
      <right style="hair">
        <color indexed="64"/>
      </right>
      <top style="medium">
        <color indexed="64"/>
      </top>
      <bottom style="dotted">
        <color indexed="64"/>
      </bottom>
      <diagonal/>
    </border>
    <border>
      <left/>
      <right style="hair">
        <color indexed="64"/>
      </right>
      <top style="dotted">
        <color indexed="64"/>
      </top>
      <bottom style="medium">
        <color indexed="64"/>
      </bottom>
      <diagonal/>
    </border>
    <border>
      <left/>
      <right style="hair">
        <color indexed="64"/>
      </right>
      <top style="dotted">
        <color indexed="64"/>
      </top>
      <bottom style="dotted">
        <color indexed="64"/>
      </bottom>
      <diagonal/>
    </border>
    <border>
      <left/>
      <right style="hair">
        <color indexed="64"/>
      </right>
      <top style="dotted">
        <color indexed="64"/>
      </top>
      <bottom/>
      <diagonal/>
    </border>
    <border>
      <left/>
      <right style="hair">
        <color indexed="64"/>
      </right>
      <top style="dotted">
        <color indexed="64"/>
      </top>
      <bottom style="thin">
        <color indexed="64"/>
      </bottom>
      <diagonal/>
    </border>
    <border>
      <left/>
      <right style="hair">
        <color indexed="64"/>
      </right>
      <top style="dotted">
        <color indexed="64"/>
      </top>
      <bottom style="dashed">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right style="hair">
        <color indexed="64"/>
      </right>
      <top style="dotted">
        <color indexed="64"/>
      </top>
      <bottom style="hair">
        <color indexed="64"/>
      </bottom>
      <diagonal/>
    </border>
    <border>
      <left style="hair">
        <color indexed="64"/>
      </left>
      <right style="thin">
        <color indexed="64"/>
      </right>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style="medium">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medium">
        <color indexed="64"/>
      </bottom>
      <diagonal/>
    </border>
    <border>
      <left style="hair">
        <color indexed="64"/>
      </left>
      <right style="thin">
        <color indexed="64"/>
      </right>
      <top style="dotted">
        <color indexed="64"/>
      </top>
      <bottom style="dashed">
        <color indexed="64"/>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dotted">
        <color indexed="64"/>
      </top>
      <bottom style="hair">
        <color indexed="64"/>
      </bottom>
      <diagonal/>
    </border>
    <border>
      <left/>
      <right style="hair">
        <color indexed="64"/>
      </right>
      <top/>
      <bottom style="hair">
        <color indexed="64"/>
      </bottom>
      <diagonal/>
    </border>
    <border>
      <left style="thin">
        <color theme="4" tint="0.39997558519241921"/>
      </left>
      <right/>
      <top/>
      <bottom/>
      <diagonal/>
    </border>
    <border>
      <left style="medium">
        <color auto="1"/>
      </left>
      <right/>
      <top/>
      <bottom/>
      <diagonal/>
    </border>
    <border>
      <left style="medium">
        <color auto="1"/>
      </left>
      <right/>
      <top/>
      <bottom style="medium">
        <color auto="1"/>
      </bottom>
      <diagonal/>
    </border>
    <border>
      <left/>
      <right/>
      <top style="thin">
        <color theme="4" tint="0.39997558519241921"/>
      </top>
      <bottom/>
      <diagonal/>
    </border>
    <border>
      <left style="hair">
        <color indexed="64"/>
      </left>
      <right/>
      <top style="medium">
        <color indexed="64"/>
      </top>
      <bottom/>
      <diagonal/>
    </border>
    <border>
      <left/>
      <right style="medium">
        <color indexed="64"/>
      </right>
      <top style="thin">
        <color theme="4" tint="0.39997558519241921"/>
      </top>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
      <left/>
      <right style="hair">
        <color indexed="64"/>
      </right>
      <top/>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dotted">
        <color indexed="64"/>
      </bottom>
      <diagonal/>
    </border>
    <border>
      <left style="thin">
        <color indexed="64"/>
      </left>
      <right style="hair">
        <color indexed="64"/>
      </right>
      <top style="dotted">
        <color indexed="64"/>
      </top>
      <bottom style="medium">
        <color indexed="64"/>
      </bottom>
      <diagonal/>
    </border>
    <border>
      <left style="thin">
        <color indexed="64"/>
      </left>
      <right style="hair">
        <color indexed="64"/>
      </right>
      <top/>
      <bottom style="hair">
        <color indexed="64"/>
      </bottom>
      <diagonal/>
    </border>
    <border>
      <left/>
      <right/>
      <top style="thin">
        <color theme="4" tint="0.39997558519241921"/>
      </top>
      <bottom style="thin">
        <color theme="4" tint="0.39994506668294322"/>
      </bottom>
      <diagonal/>
    </border>
    <border>
      <left/>
      <right style="medium">
        <color indexed="64"/>
      </right>
      <top style="thin">
        <color theme="4" tint="0.39997558519241921"/>
      </top>
      <bottom style="thin">
        <color theme="4" tint="0.39994506668294322"/>
      </bottom>
      <diagonal/>
    </border>
    <border>
      <left/>
      <right/>
      <top style="thin">
        <color theme="4" tint="0.39994506668294322"/>
      </top>
      <bottom style="thin">
        <color theme="4" tint="0.39997558519241921"/>
      </bottom>
      <diagonal/>
    </border>
    <border>
      <left/>
      <right style="medium">
        <color indexed="64"/>
      </right>
      <top style="thin">
        <color theme="4" tint="0.39994506668294322"/>
      </top>
      <bottom style="thin">
        <color theme="4" tint="0.39997558519241921"/>
      </bottom>
      <diagonal/>
    </border>
    <border>
      <left/>
      <right/>
      <top style="thin">
        <color theme="4" tint="0.39994506668294322"/>
      </top>
      <bottom style="thin">
        <color theme="4" tint="0.39991454817346722"/>
      </bottom>
      <diagonal/>
    </border>
    <border>
      <left/>
      <right style="medium">
        <color indexed="64"/>
      </right>
      <top style="thin">
        <color theme="4" tint="0.39994506668294322"/>
      </top>
      <bottom style="thin">
        <color theme="4" tint="0.39991454817346722"/>
      </bottom>
      <diagonal/>
    </border>
    <border>
      <left/>
      <right/>
      <top style="thin">
        <color theme="4" tint="0.39991454817346722"/>
      </top>
      <bottom style="thin">
        <color theme="4" tint="0.39991454817346722"/>
      </bottom>
      <diagonal/>
    </border>
    <border>
      <left/>
      <right style="medium">
        <color indexed="64"/>
      </right>
      <top style="thin">
        <color theme="4" tint="0.39991454817346722"/>
      </top>
      <bottom style="thin">
        <color theme="4" tint="0.39991454817346722"/>
      </bottom>
      <diagonal/>
    </border>
    <border>
      <left/>
      <right/>
      <top style="thin">
        <color theme="4" tint="0.39991454817346722"/>
      </top>
      <bottom style="thin">
        <color theme="4" tint="0.39997558519241921"/>
      </bottom>
      <diagonal/>
    </border>
    <border>
      <left/>
      <right style="medium">
        <color indexed="64"/>
      </right>
      <top style="thin">
        <color theme="4" tint="0.39991454817346722"/>
      </top>
      <bottom style="thin">
        <color theme="4" tint="0.39997558519241921"/>
      </bottom>
      <diagonal/>
    </border>
    <border>
      <left/>
      <right/>
      <top style="hair">
        <color theme="4" tint="0.39991454817346722"/>
      </top>
      <bottom style="hair">
        <color theme="4" tint="0.39991454817346722"/>
      </bottom>
      <diagonal/>
    </border>
    <border>
      <left/>
      <right style="medium">
        <color indexed="64"/>
      </right>
      <top style="hair">
        <color theme="4" tint="0.39991454817346722"/>
      </top>
      <bottom style="hair">
        <color theme="4" tint="0.39991454817346722"/>
      </bottom>
      <diagonal/>
    </border>
    <border>
      <left/>
      <right/>
      <top style="hair">
        <color theme="4" tint="0.39991454817346722"/>
      </top>
      <bottom style="thin">
        <color theme="4" tint="0.39997558519241921"/>
      </bottom>
      <diagonal/>
    </border>
    <border>
      <left/>
      <right style="medium">
        <color indexed="64"/>
      </right>
      <top style="hair">
        <color theme="4" tint="0.39991454817346722"/>
      </top>
      <bottom style="thin">
        <color theme="4" tint="0.39997558519241921"/>
      </bottom>
      <diagonal/>
    </border>
    <border>
      <left/>
      <right/>
      <top style="medium">
        <color indexed="64"/>
      </top>
      <bottom style="hair">
        <color theme="4" tint="0.39991454817346722"/>
      </bottom>
      <diagonal/>
    </border>
    <border>
      <left/>
      <right/>
      <top style="thin">
        <color theme="4" tint="0.39997558519241921"/>
      </top>
      <bottom style="hair">
        <color theme="4" tint="0.39991454817346722"/>
      </bottom>
      <diagonal/>
    </border>
    <border>
      <left/>
      <right style="medium">
        <color indexed="64"/>
      </right>
      <top style="thin">
        <color theme="4" tint="0.39997558519241921"/>
      </top>
      <bottom style="hair">
        <color theme="4" tint="0.39991454817346722"/>
      </bottom>
      <diagonal/>
    </border>
    <border>
      <left/>
      <right/>
      <top style="hair">
        <color theme="4" tint="0.39991454817346722"/>
      </top>
      <bottom style="thin">
        <color theme="4" tint="0.39988402966399123"/>
      </bottom>
      <diagonal/>
    </border>
    <border>
      <left/>
      <right style="medium">
        <color indexed="64"/>
      </right>
      <top style="hair">
        <color theme="4" tint="0.39991454817346722"/>
      </top>
      <bottom style="thin">
        <color theme="4" tint="0.39988402966399123"/>
      </bottom>
      <diagonal/>
    </border>
    <border>
      <left/>
      <right/>
      <top style="thin">
        <color theme="4" tint="0.39988402966399123"/>
      </top>
      <bottom style="hair">
        <color theme="4" tint="0.39991454817346722"/>
      </bottom>
      <diagonal/>
    </border>
    <border>
      <left/>
      <right style="medium">
        <color indexed="64"/>
      </right>
      <top style="thin">
        <color theme="4" tint="0.39988402966399123"/>
      </top>
      <bottom style="hair">
        <color theme="4" tint="0.39991454817346722"/>
      </bottom>
      <diagonal/>
    </border>
    <border>
      <left/>
      <right/>
      <top style="hair">
        <color theme="4" tint="0.39991454817346722"/>
      </top>
      <bottom/>
      <diagonal/>
    </border>
    <border>
      <left/>
      <right style="medium">
        <color indexed="64"/>
      </right>
      <top style="hair">
        <color theme="4" tint="0.39991454817346722"/>
      </top>
      <bottom/>
      <diagonal/>
    </border>
    <border>
      <left style="hair">
        <color indexed="64"/>
      </left>
      <right/>
      <top/>
      <bottom/>
      <diagonal/>
    </border>
    <border>
      <left style="hair">
        <color indexed="64"/>
      </left>
      <right/>
      <top/>
      <bottom style="medium">
        <color indexed="64"/>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thin">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thin">
        <color auto="1"/>
      </left>
      <right style="medium">
        <color auto="1"/>
      </right>
      <top/>
      <bottom style="hair">
        <color auto="1"/>
      </bottom>
      <diagonal/>
    </border>
    <border>
      <left style="thin">
        <color indexed="64"/>
      </left>
      <right style="medium">
        <color indexed="64"/>
      </right>
      <top/>
      <bottom/>
      <diagonal/>
    </border>
    <border>
      <left style="medium">
        <color auto="1"/>
      </left>
      <right style="hair">
        <color auto="1"/>
      </right>
      <top style="medium">
        <color indexed="64"/>
      </top>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hair">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dotted">
        <color indexed="64"/>
      </top>
      <bottom/>
      <diagonal/>
    </border>
    <border>
      <left style="hair">
        <color indexed="64"/>
      </left>
      <right/>
      <top style="dotted">
        <color indexed="64"/>
      </top>
      <bottom style="medium">
        <color indexed="64"/>
      </bottom>
      <diagonal/>
    </border>
    <border>
      <left style="hair">
        <color indexed="64"/>
      </left>
      <right/>
      <top style="dotted">
        <color indexed="64"/>
      </top>
      <bottom style="dashed">
        <color indexed="64"/>
      </bottom>
      <diagonal/>
    </border>
    <border>
      <left style="hair">
        <color indexed="64"/>
      </left>
      <right/>
      <top style="dotted">
        <color indexed="64"/>
      </top>
      <bottom style="hair">
        <color indexed="64"/>
      </bottom>
      <diagonal/>
    </border>
    <border>
      <left style="hair">
        <color indexed="64"/>
      </left>
      <right/>
      <top/>
      <bottom style="hair">
        <color indexed="64"/>
      </bottom>
      <diagonal/>
    </border>
    <border>
      <left style="hair">
        <color indexed="64"/>
      </left>
      <right/>
      <top style="hair">
        <color indexed="64"/>
      </top>
      <bottom/>
      <diagonal/>
    </border>
    <border>
      <left/>
      <right/>
      <top style="medium">
        <color indexed="64"/>
      </top>
      <bottom style="dotted">
        <color indexed="64"/>
      </bottom>
      <diagonal/>
    </border>
    <border>
      <left/>
      <right/>
      <top style="dotted">
        <color indexed="64"/>
      </top>
      <bottom style="medium">
        <color indexed="64"/>
      </bottom>
      <diagonal/>
    </border>
    <border>
      <left/>
      <right/>
      <top style="dotted">
        <color indexed="64"/>
      </top>
      <bottom style="dashed">
        <color indexed="64"/>
      </bottom>
      <diagonal/>
    </border>
    <border>
      <left/>
      <right/>
      <top style="dotted">
        <color indexed="64"/>
      </top>
      <bottom style="hair">
        <color indexed="64"/>
      </bottom>
      <diagonal/>
    </border>
    <border>
      <left/>
      <right style="hair">
        <color indexed="64"/>
      </right>
      <top style="hair">
        <color indexed="64"/>
      </top>
      <bottom/>
      <diagonal/>
    </border>
    <border>
      <left style="thin">
        <color indexed="64"/>
      </left>
      <right style="medium">
        <color indexed="64"/>
      </right>
      <top style="medium">
        <color indexed="64"/>
      </top>
      <bottom/>
      <diagonal/>
    </border>
    <border>
      <left style="hair">
        <color indexed="64"/>
      </left>
      <right/>
      <top style="dashed">
        <color indexed="64"/>
      </top>
      <bottom style="hair">
        <color indexed="64"/>
      </bottom>
      <diagonal/>
    </border>
    <border>
      <left style="hair">
        <color indexed="64"/>
      </left>
      <right style="thin">
        <color indexed="64"/>
      </right>
      <top style="dashed">
        <color indexed="64"/>
      </top>
      <bottom style="hair">
        <color indexed="64"/>
      </bottom>
      <diagonal/>
    </border>
    <border>
      <left/>
      <right/>
      <top style="dashed">
        <color indexed="64"/>
      </top>
      <bottom style="hair">
        <color indexed="64"/>
      </bottom>
      <diagonal/>
    </border>
    <border>
      <left style="hair">
        <color auto="1"/>
      </left>
      <right style="hair">
        <color auto="1"/>
      </right>
      <top/>
      <bottom style="thin">
        <color auto="1"/>
      </bottom>
      <diagonal/>
    </border>
    <border>
      <left style="hair">
        <color indexed="64"/>
      </left>
      <right style="medium">
        <color indexed="64"/>
      </right>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hair">
        <color indexed="64"/>
      </right>
      <top style="thin">
        <color indexed="64"/>
      </top>
      <bottom style="dotted">
        <color indexed="64"/>
      </bottom>
      <diagonal/>
    </border>
    <border>
      <left style="hair">
        <color indexed="64"/>
      </left>
      <right style="medium">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diagonal/>
    </border>
    <border>
      <left style="medium">
        <color indexed="64"/>
      </left>
      <right style="hair">
        <color indexed="64"/>
      </right>
      <top style="thin">
        <color rgb="FF000000"/>
      </top>
      <bottom/>
      <diagonal/>
    </border>
    <border>
      <left style="hair">
        <color indexed="64"/>
      </left>
      <right style="medium">
        <color indexed="64"/>
      </right>
      <top style="thin">
        <color rgb="FF000000"/>
      </top>
      <bottom/>
      <diagonal/>
    </border>
    <border>
      <left style="hair">
        <color indexed="64"/>
      </left>
      <right style="hair">
        <color indexed="64"/>
      </right>
      <top style="thin">
        <color rgb="FF000000"/>
      </top>
      <bottom/>
      <diagonal/>
    </border>
    <border>
      <left style="thin">
        <color indexed="64"/>
      </left>
      <right style="thin">
        <color rgb="FF000000"/>
      </right>
      <top style="thin">
        <color rgb="FF000000"/>
      </top>
      <bottom/>
      <diagonal/>
    </border>
    <border>
      <left/>
      <right style="medium">
        <color indexed="64"/>
      </right>
      <top style="thin">
        <color theme="4" tint="0.39997558519241921"/>
      </top>
      <bottom style="thin">
        <color theme="4" tint="0.39997558519241921"/>
      </bottom>
      <diagonal/>
    </border>
    <border>
      <left/>
      <right/>
      <top style="hair">
        <color theme="4" tint="0.39991454817346722"/>
      </top>
      <bottom style="medium">
        <color auto="1"/>
      </bottom>
      <diagonal/>
    </border>
    <border>
      <left/>
      <right style="medium">
        <color indexed="64"/>
      </right>
      <top style="hair">
        <color theme="4" tint="0.39991454817346722"/>
      </top>
      <bottom style="medium">
        <color auto="1"/>
      </bottom>
      <diagonal/>
    </border>
    <border>
      <left style="medium">
        <color indexed="64"/>
      </left>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auto="1"/>
      </left>
      <right/>
      <top style="thin">
        <color theme="4" tint="0.39997558519241921"/>
      </top>
      <bottom style="medium">
        <color indexed="64"/>
      </bottom>
      <diagonal/>
    </border>
    <border>
      <left style="medium">
        <color auto="1"/>
      </left>
      <right/>
      <top style="thin">
        <color theme="4" tint="0.39997558519241921"/>
      </top>
      <bottom style="thin">
        <color theme="4" tint="0.39997558519241921"/>
      </bottom>
      <diagonal/>
    </border>
    <border>
      <left style="medium">
        <color auto="1"/>
      </left>
      <right/>
      <top/>
      <bottom style="thin">
        <color theme="4" tint="0.39997558519241921"/>
      </bottom>
      <diagonal/>
    </border>
    <border>
      <left/>
      <right style="medium">
        <color indexed="64"/>
      </right>
      <top/>
      <bottom style="thin">
        <color theme="4" tint="0.39997558519241921"/>
      </bottom>
      <diagonal/>
    </border>
    <border>
      <left/>
      <right style="thin">
        <color indexed="64"/>
      </right>
      <top style="thin">
        <color indexed="64"/>
      </top>
      <bottom/>
      <diagonal/>
    </border>
    <border>
      <left/>
      <right style="thin">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theme="4" tint="0.39997558519241921"/>
      </left>
      <right/>
      <top style="thin">
        <color indexed="64"/>
      </top>
      <bottom/>
      <diagonal/>
    </border>
    <border>
      <left style="thin">
        <color theme="4" tint="0.39997558519241921"/>
      </left>
      <right style="thin">
        <color indexed="64"/>
      </right>
      <top style="thin">
        <color indexed="64"/>
      </top>
      <bottom/>
      <diagonal/>
    </border>
    <border>
      <left style="thin">
        <color theme="4" tint="0.39997558519241921"/>
      </left>
      <right style="thin">
        <color indexed="64"/>
      </right>
      <top/>
      <bottom/>
      <diagonal/>
    </border>
    <border>
      <left/>
      <right/>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hair">
        <color indexed="64"/>
      </top>
      <bottom/>
      <diagonal/>
    </border>
  </borders>
  <cellStyleXfs count="3">
    <xf numFmtId="0" fontId="0" fillId="0" borderId="0"/>
    <xf numFmtId="0" fontId="1" fillId="0" borderId="0" applyNumberFormat="0" applyFill="0" applyBorder="0" applyAlignment="0" applyProtection="0"/>
    <xf numFmtId="0" fontId="29" fillId="16" borderId="0" applyNumberFormat="0" applyBorder="0" applyAlignment="0" applyProtection="0"/>
  </cellStyleXfs>
  <cellXfs count="1577">
    <xf numFmtId="0" fontId="0" fillId="0" borderId="0" xfId="0"/>
    <xf numFmtId="0" fontId="6" fillId="0" borderId="0" xfId="0" applyFont="1"/>
    <xf numFmtId="0" fontId="6" fillId="0" borderId="0" xfId="0" applyFont="1" applyAlignment="1">
      <alignment vertical="top"/>
    </xf>
    <xf numFmtId="0" fontId="6" fillId="4" borderId="1" xfId="0" applyFont="1" applyFill="1" applyBorder="1" applyAlignment="1">
      <alignment vertical="top"/>
    </xf>
    <xf numFmtId="0" fontId="6" fillId="0" borderId="1" xfId="0" applyFont="1" applyBorder="1" applyAlignment="1">
      <alignment vertical="top"/>
    </xf>
    <xf numFmtId="0" fontId="6" fillId="5" borderId="0" xfId="0" applyFont="1" applyFill="1"/>
    <xf numFmtId="0" fontId="4" fillId="0" borderId="0" xfId="0" applyFont="1"/>
    <xf numFmtId="0" fontId="4" fillId="0" borderId="0" xfId="0" applyFont="1" applyAlignment="1">
      <alignment vertical="top"/>
    </xf>
    <xf numFmtId="0" fontId="11" fillId="0" borderId="0" xfId="0" applyFont="1"/>
    <xf numFmtId="0" fontId="6" fillId="5" borderId="0" xfId="0" applyFont="1" applyFill="1" applyAlignment="1">
      <alignment vertical="top"/>
    </xf>
    <xf numFmtId="0" fontId="6" fillId="0" borderId="4" xfId="0" applyFont="1" applyBorder="1" applyAlignment="1">
      <alignment vertical="top"/>
    </xf>
    <xf numFmtId="0" fontId="11" fillId="0" borderId="4" xfId="1" applyFont="1" applyFill="1" applyBorder="1" applyAlignment="1">
      <alignment vertical="top" wrapText="1"/>
    </xf>
    <xf numFmtId="0" fontId="7" fillId="0" borderId="4" xfId="0" applyFont="1" applyBorder="1" applyAlignment="1">
      <alignment vertical="top" wrapText="1"/>
    </xf>
    <xf numFmtId="0" fontId="6" fillId="7" borderId="4" xfId="0" applyFont="1" applyFill="1" applyBorder="1" applyAlignment="1">
      <alignment vertical="top"/>
    </xf>
    <xf numFmtId="0" fontId="7" fillId="7" borderId="4" xfId="0" applyFont="1" applyFill="1" applyBorder="1" applyAlignment="1">
      <alignment vertical="top" wrapText="1"/>
    </xf>
    <xf numFmtId="0" fontId="7" fillId="4" borderId="8" xfId="0" applyFont="1" applyFill="1" applyBorder="1" applyAlignment="1">
      <alignment vertical="top" wrapText="1"/>
    </xf>
    <xf numFmtId="0" fontId="6" fillId="4" borderId="10" xfId="0" applyFont="1" applyFill="1" applyBorder="1" applyAlignment="1">
      <alignment vertical="top"/>
    </xf>
    <xf numFmtId="0" fontId="6" fillId="4" borderId="7" xfId="0" applyFont="1" applyFill="1" applyBorder="1" applyAlignment="1">
      <alignment vertical="top"/>
    </xf>
    <xf numFmtId="0" fontId="6" fillId="4" borderId="8" xfId="0" applyFont="1" applyFill="1" applyBorder="1" applyAlignment="1">
      <alignment vertical="top"/>
    </xf>
    <xf numFmtId="0" fontId="6" fillId="4" borderId="9" xfId="0" applyFont="1" applyFill="1" applyBorder="1" applyAlignment="1">
      <alignment vertical="top"/>
    </xf>
    <xf numFmtId="0" fontId="7" fillId="0" borderId="8" xfId="0" applyFont="1" applyBorder="1" applyAlignment="1">
      <alignment vertical="top" wrapText="1"/>
    </xf>
    <xf numFmtId="0" fontId="7" fillId="0" borderId="10" xfId="1" applyFont="1" applyFill="1" applyBorder="1" applyAlignment="1">
      <alignment vertical="top" wrapText="1"/>
    </xf>
    <xf numFmtId="0" fontId="7" fillId="0" borderId="10" xfId="0" applyFont="1" applyBorder="1" applyAlignment="1">
      <alignment vertical="top" wrapText="1"/>
    </xf>
    <xf numFmtId="0" fontId="6" fillId="0" borderId="7" xfId="0" applyFont="1" applyBorder="1" applyAlignment="1">
      <alignment vertical="top"/>
    </xf>
    <xf numFmtId="0" fontId="6" fillId="0" borderId="8" xfId="0" applyFont="1" applyBorder="1" applyAlignment="1">
      <alignment vertical="top"/>
    </xf>
    <xf numFmtId="0" fontId="6" fillId="0" borderId="9" xfId="0" applyFont="1" applyBorder="1" applyAlignment="1">
      <alignment vertical="top"/>
    </xf>
    <xf numFmtId="0" fontId="6" fillId="0" borderId="10" xfId="0" applyFont="1" applyBorder="1" applyAlignment="1">
      <alignment vertical="top"/>
    </xf>
    <xf numFmtId="0" fontId="6" fillId="7" borderId="13" xfId="0" applyFont="1" applyFill="1" applyBorder="1" applyAlignment="1">
      <alignment vertical="top"/>
    </xf>
    <xf numFmtId="0" fontId="6" fillId="7" borderId="14" xfId="0" applyFont="1" applyFill="1" applyBorder="1" applyAlignment="1">
      <alignment vertical="top"/>
    </xf>
    <xf numFmtId="0" fontId="11" fillId="7" borderId="14" xfId="1" applyFont="1" applyFill="1" applyBorder="1" applyAlignment="1">
      <alignment vertical="top" wrapText="1"/>
    </xf>
    <xf numFmtId="0" fontId="7" fillId="7" borderId="14" xfId="1" applyFont="1" applyFill="1" applyBorder="1" applyAlignment="1">
      <alignment vertical="top" wrapText="1"/>
    </xf>
    <xf numFmtId="0" fontId="7" fillId="7" borderId="14" xfId="0" applyFont="1" applyFill="1" applyBorder="1" applyAlignment="1">
      <alignment vertical="top" wrapText="1"/>
    </xf>
    <xf numFmtId="0" fontId="6" fillId="7" borderId="15" xfId="0" applyFont="1" applyFill="1" applyBorder="1" applyAlignment="1">
      <alignment vertical="top"/>
    </xf>
    <xf numFmtId="0" fontId="6" fillId="0" borderId="15" xfId="0" applyFont="1" applyBorder="1" applyAlignment="1">
      <alignment vertical="top"/>
    </xf>
    <xf numFmtId="0" fontId="11" fillId="4" borderId="19" xfId="1" applyFont="1" applyFill="1" applyBorder="1" applyAlignment="1">
      <alignment vertical="top" wrapText="1"/>
    </xf>
    <xf numFmtId="0" fontId="7" fillId="4" borderId="19" xfId="1" applyFont="1" applyFill="1" applyBorder="1" applyAlignment="1">
      <alignment vertical="top" wrapText="1"/>
    </xf>
    <xf numFmtId="0" fontId="7" fillId="4" borderId="19" xfId="0" applyFont="1" applyFill="1" applyBorder="1" applyAlignment="1">
      <alignment vertical="top" wrapText="1"/>
    </xf>
    <xf numFmtId="0" fontId="6" fillId="4" borderId="11" xfId="0" applyFont="1" applyFill="1" applyBorder="1" applyAlignment="1">
      <alignment vertical="top"/>
    </xf>
    <xf numFmtId="0" fontId="6" fillId="4" borderId="19" xfId="0" applyFont="1" applyFill="1" applyBorder="1" applyAlignment="1">
      <alignment vertical="top"/>
    </xf>
    <xf numFmtId="0" fontId="7" fillId="0" borderId="19" xfId="0" applyFont="1" applyBorder="1" applyAlignment="1">
      <alignment vertical="top" wrapText="1"/>
    </xf>
    <xf numFmtId="0" fontId="6" fillId="0" borderId="11" xfId="0" applyFont="1" applyBorder="1" applyAlignment="1">
      <alignment vertical="top"/>
    </xf>
    <xf numFmtId="0" fontId="6" fillId="0" borderId="19" xfId="0" applyFont="1" applyBorder="1" applyAlignment="1">
      <alignment vertical="top"/>
    </xf>
    <xf numFmtId="0" fontId="11" fillId="0" borderId="19" xfId="1" applyFont="1" applyFill="1" applyBorder="1" applyAlignment="1">
      <alignment vertical="top" wrapText="1"/>
    </xf>
    <xf numFmtId="0" fontId="7" fillId="0" borderId="19" xfId="1" applyFont="1" applyFill="1" applyBorder="1" applyAlignment="1">
      <alignment vertical="top" wrapText="1"/>
    </xf>
    <xf numFmtId="0" fontId="6" fillId="0" borderId="11" xfId="0" applyFont="1" applyBorder="1"/>
    <xf numFmtId="0" fontId="6" fillId="0" borderId="19" xfId="0" applyFont="1" applyBorder="1"/>
    <xf numFmtId="0" fontId="6" fillId="4" borderId="11" xfId="0" applyFont="1" applyFill="1" applyBorder="1"/>
    <xf numFmtId="0" fontId="6" fillId="0" borderId="21" xfId="0" applyFont="1" applyBorder="1" applyAlignment="1">
      <alignment vertical="top"/>
    </xf>
    <xf numFmtId="0" fontId="10" fillId="4" borderId="19" xfId="0" applyFont="1" applyFill="1" applyBorder="1" applyAlignment="1">
      <alignment vertical="top" wrapText="1"/>
    </xf>
    <xf numFmtId="0" fontId="3" fillId="0" borderId="19" xfId="0" applyFont="1" applyBorder="1" applyAlignment="1">
      <alignment vertical="top" wrapText="1"/>
    </xf>
    <xf numFmtId="0" fontId="7" fillId="3" borderId="19" xfId="0" applyFont="1" applyFill="1" applyBorder="1" applyAlignment="1">
      <alignment vertical="top"/>
    </xf>
    <xf numFmtId="0" fontId="6" fillId="4" borderId="27" xfId="0" applyFont="1" applyFill="1" applyBorder="1" applyAlignment="1">
      <alignment vertical="top"/>
    </xf>
    <xf numFmtId="0" fontId="11" fillId="4" borderId="28" xfId="1" applyFont="1" applyFill="1" applyBorder="1" applyAlignment="1">
      <alignment vertical="top" wrapText="1"/>
    </xf>
    <xf numFmtId="0" fontId="7" fillId="4" borderId="28" xfId="0" applyFont="1" applyFill="1" applyBorder="1" applyAlignment="1">
      <alignment vertical="top" wrapText="1"/>
    </xf>
    <xf numFmtId="0" fontId="6" fillId="8" borderId="13" xfId="0" applyFont="1" applyFill="1" applyBorder="1" applyAlignment="1">
      <alignment vertical="top"/>
    </xf>
    <xf numFmtId="0" fontId="6" fillId="8" borderId="14" xfId="0" applyFont="1" applyFill="1" applyBorder="1" applyAlignment="1">
      <alignment vertical="top"/>
    </xf>
    <xf numFmtId="0" fontId="11" fillId="8" borderId="14" xfId="1" applyFont="1" applyFill="1" applyBorder="1" applyAlignment="1">
      <alignment vertical="top" wrapText="1"/>
    </xf>
    <xf numFmtId="0" fontId="7" fillId="8" borderId="14" xfId="0" applyFont="1" applyFill="1" applyBorder="1" applyAlignment="1">
      <alignment vertical="top" wrapText="1"/>
    </xf>
    <xf numFmtId="0" fontId="6" fillId="0" borderId="27" xfId="0" applyFont="1" applyBorder="1" applyAlignment="1">
      <alignment vertical="top"/>
    </xf>
    <xf numFmtId="0" fontId="11" fillId="0" borderId="28" xfId="1" applyFont="1" applyFill="1" applyBorder="1" applyAlignment="1">
      <alignment vertical="top"/>
    </xf>
    <xf numFmtId="0" fontId="7" fillId="0" borderId="28" xfId="0" applyFont="1" applyBorder="1" applyAlignment="1">
      <alignment vertical="top" wrapText="1"/>
    </xf>
    <xf numFmtId="0" fontId="6" fillId="0" borderId="29" xfId="0" applyFont="1" applyBorder="1"/>
    <xf numFmtId="0" fontId="6" fillId="0" borderId="30" xfId="0" applyFont="1" applyBorder="1"/>
    <xf numFmtId="0" fontId="11" fillId="0" borderId="30" xfId="1" applyFont="1" applyFill="1" applyBorder="1" applyAlignment="1">
      <alignment vertical="top" wrapText="1"/>
    </xf>
    <xf numFmtId="0" fontId="7" fillId="0" borderId="30" xfId="1" applyFont="1" applyFill="1" applyBorder="1" applyAlignment="1">
      <alignment vertical="top" wrapText="1"/>
    </xf>
    <xf numFmtId="0" fontId="7" fillId="0" borderId="30" xfId="0" applyFont="1" applyBorder="1" applyAlignment="1">
      <alignment vertical="top" wrapText="1"/>
    </xf>
    <xf numFmtId="0" fontId="6" fillId="4" borderId="16" xfId="0" applyFont="1" applyFill="1" applyBorder="1" applyAlignment="1">
      <alignment vertical="top"/>
    </xf>
    <xf numFmtId="0" fontId="6" fillId="4" borderId="5" xfId="0" applyFont="1" applyFill="1" applyBorder="1" applyAlignment="1">
      <alignment vertical="top"/>
    </xf>
    <xf numFmtId="0" fontId="6" fillId="4" borderId="29" xfId="0" applyFont="1" applyFill="1" applyBorder="1" applyAlignment="1">
      <alignment vertical="top"/>
    </xf>
    <xf numFmtId="0" fontId="6" fillId="4" borderId="30" xfId="0" applyFont="1" applyFill="1" applyBorder="1" applyAlignment="1">
      <alignment vertical="top"/>
    </xf>
    <xf numFmtId="0" fontId="11" fillId="4" borderId="30" xfId="1" applyFont="1" applyFill="1" applyBorder="1" applyAlignment="1">
      <alignment vertical="top" wrapText="1"/>
    </xf>
    <xf numFmtId="0" fontId="7" fillId="4" borderId="30" xfId="0" applyFont="1" applyFill="1" applyBorder="1" applyAlignment="1">
      <alignment vertical="top" wrapText="1"/>
    </xf>
    <xf numFmtId="0" fontId="11" fillId="4" borderId="19" xfId="0" applyFont="1" applyFill="1" applyBorder="1" applyAlignment="1">
      <alignment vertical="top" wrapText="1"/>
    </xf>
    <xf numFmtId="0" fontId="6" fillId="4" borderId="15" xfId="0" applyFont="1" applyFill="1" applyBorder="1" applyAlignment="1">
      <alignment vertical="top"/>
    </xf>
    <xf numFmtId="0" fontId="6" fillId="4" borderId="4" xfId="0" applyFont="1" applyFill="1" applyBorder="1" applyAlignment="1">
      <alignment vertical="top"/>
    </xf>
    <xf numFmtId="0" fontId="11" fillId="4" borderId="4" xfId="1" applyFont="1" applyFill="1" applyBorder="1" applyAlignment="1">
      <alignment vertical="top" wrapText="1"/>
    </xf>
    <xf numFmtId="0" fontId="7" fillId="4" borderId="4" xfId="0" applyFont="1" applyFill="1" applyBorder="1" applyAlignment="1">
      <alignment vertical="top" wrapText="1"/>
    </xf>
    <xf numFmtId="0" fontId="6" fillId="8" borderId="15" xfId="0" applyFont="1" applyFill="1" applyBorder="1" applyAlignment="1">
      <alignment vertical="top"/>
    </xf>
    <xf numFmtId="0" fontId="6" fillId="8" borderId="4" xfId="0" applyFont="1" applyFill="1" applyBorder="1" applyAlignment="1">
      <alignment vertical="top"/>
    </xf>
    <xf numFmtId="0" fontId="7" fillId="8" borderId="4" xfId="0" applyFont="1" applyFill="1" applyBorder="1" applyAlignment="1">
      <alignment vertical="top" wrapText="1"/>
    </xf>
    <xf numFmtId="0" fontId="7" fillId="7" borderId="18" xfId="0" applyFont="1" applyFill="1" applyBorder="1" applyAlignment="1">
      <alignment vertical="top" wrapText="1"/>
    </xf>
    <xf numFmtId="0" fontId="7" fillId="4" borderId="20" xfId="0" applyFont="1" applyFill="1" applyBorder="1" applyAlignment="1">
      <alignment vertical="top" wrapText="1"/>
    </xf>
    <xf numFmtId="0" fontId="7" fillId="4" borderId="11" xfId="1" applyFont="1" applyFill="1" applyBorder="1" applyAlignment="1">
      <alignment vertical="top" wrapText="1"/>
    </xf>
    <xf numFmtId="0" fontId="7" fillId="0" borderId="11" xfId="1" applyFont="1" applyFill="1" applyBorder="1" applyAlignment="1">
      <alignment vertical="top" wrapText="1"/>
    </xf>
    <xf numFmtId="0" fontId="6" fillId="9" borderId="22" xfId="0" applyFont="1" applyFill="1" applyBorder="1"/>
    <xf numFmtId="0" fontId="6" fillId="9" borderId="27" xfId="0" applyFont="1" applyFill="1" applyBorder="1"/>
    <xf numFmtId="0" fontId="3" fillId="9" borderId="28" xfId="0" applyFont="1" applyFill="1" applyBorder="1" applyAlignment="1">
      <alignment wrapText="1"/>
    </xf>
    <xf numFmtId="0" fontId="3" fillId="9" borderId="27" xfId="0" applyFont="1" applyFill="1" applyBorder="1" applyAlignment="1">
      <alignment wrapText="1"/>
    </xf>
    <xf numFmtId="0" fontId="4" fillId="9" borderId="37" xfId="0" applyFont="1" applyFill="1" applyBorder="1"/>
    <xf numFmtId="0" fontId="14" fillId="9" borderId="37" xfId="0" applyFont="1" applyFill="1" applyBorder="1"/>
    <xf numFmtId="0" fontId="11" fillId="0" borderId="19" xfId="0" applyFont="1" applyBorder="1" applyAlignment="1">
      <alignment vertical="top" wrapText="1"/>
    </xf>
    <xf numFmtId="0" fontId="11" fillId="7" borderId="14" xfId="0" applyFont="1" applyFill="1" applyBorder="1" applyAlignment="1">
      <alignment vertical="top" wrapText="1"/>
    </xf>
    <xf numFmtId="0" fontId="11" fillId="8" borderId="14" xfId="0" applyFont="1" applyFill="1" applyBorder="1" applyAlignment="1">
      <alignment vertical="top" wrapText="1"/>
    </xf>
    <xf numFmtId="0" fontId="11" fillId="4" borderId="28" xfId="0" applyFont="1" applyFill="1" applyBorder="1" applyAlignment="1">
      <alignment vertical="top" wrapText="1"/>
    </xf>
    <xf numFmtId="0" fontId="11" fillId="0" borderId="30" xfId="0" applyFont="1" applyBorder="1" applyAlignment="1">
      <alignment vertical="top" wrapText="1"/>
    </xf>
    <xf numFmtId="0" fontId="11" fillId="0" borderId="4" xfId="0" applyFont="1" applyBorder="1" applyAlignment="1">
      <alignment vertical="top" wrapText="1"/>
    </xf>
    <xf numFmtId="0" fontId="11" fillId="4" borderId="30" xfId="0" applyFont="1" applyFill="1" applyBorder="1" applyAlignment="1">
      <alignment vertical="top" wrapText="1"/>
    </xf>
    <xf numFmtId="0" fontId="11" fillId="4" borderId="4" xfId="0" applyFont="1" applyFill="1" applyBorder="1" applyAlignment="1">
      <alignment vertical="top" wrapText="1"/>
    </xf>
    <xf numFmtId="0" fontId="11" fillId="8" borderId="4" xfId="0" applyFont="1" applyFill="1" applyBorder="1" applyAlignment="1">
      <alignment vertical="top" wrapText="1"/>
    </xf>
    <xf numFmtId="0" fontId="11" fillId="7" borderId="4" xfId="0" applyFont="1" applyFill="1" applyBorder="1" applyAlignment="1">
      <alignment vertical="top" wrapText="1"/>
    </xf>
    <xf numFmtId="0" fontId="4" fillId="9" borderId="27" xfId="0" applyFont="1" applyFill="1" applyBorder="1"/>
    <xf numFmtId="0" fontId="0" fillId="0" borderId="0" xfId="0" applyAlignment="1">
      <alignment horizontal="right" vertical="top"/>
    </xf>
    <xf numFmtId="0" fontId="3" fillId="9" borderId="48" xfId="0" applyFont="1" applyFill="1" applyBorder="1" applyAlignment="1">
      <alignment wrapText="1"/>
    </xf>
    <xf numFmtId="0" fontId="7" fillId="4" borderId="49" xfId="0" applyFont="1" applyFill="1" applyBorder="1" applyAlignment="1">
      <alignment vertical="top" wrapText="1"/>
    </xf>
    <xf numFmtId="0" fontId="3" fillId="9" borderId="53" xfId="0" applyFont="1" applyFill="1" applyBorder="1" applyAlignment="1">
      <alignment wrapText="1"/>
    </xf>
    <xf numFmtId="0" fontId="3" fillId="9" borderId="54" xfId="0" applyFont="1" applyFill="1" applyBorder="1" applyAlignment="1">
      <alignment wrapText="1"/>
    </xf>
    <xf numFmtId="0" fontId="7" fillId="4" borderId="55" xfId="0" applyFont="1" applyFill="1" applyBorder="1" applyAlignment="1">
      <alignment vertical="top" wrapText="1"/>
    </xf>
    <xf numFmtId="0" fontId="7" fillId="4" borderId="56" xfId="0" applyFont="1" applyFill="1" applyBorder="1" applyAlignment="1">
      <alignment vertical="top" wrapText="1"/>
    </xf>
    <xf numFmtId="0" fontId="7" fillId="0" borderId="57" xfId="0" applyFont="1" applyBorder="1" applyAlignment="1">
      <alignment vertical="top" wrapText="1"/>
    </xf>
    <xf numFmtId="0" fontId="7" fillId="0" borderId="58" xfId="0" applyFont="1" applyBorder="1" applyAlignment="1">
      <alignment vertical="top" wrapText="1"/>
    </xf>
    <xf numFmtId="0" fontId="7" fillId="0" borderId="59" xfId="0" applyFont="1" applyBorder="1" applyAlignment="1">
      <alignment vertical="top" wrapText="1"/>
    </xf>
    <xf numFmtId="0" fontId="7" fillId="0" borderId="60" xfId="0" applyFont="1" applyBorder="1" applyAlignment="1">
      <alignment vertical="top" wrapText="1"/>
    </xf>
    <xf numFmtId="0" fontId="7" fillId="7" borderId="61" xfId="0" applyFont="1" applyFill="1" applyBorder="1" applyAlignment="1">
      <alignment vertical="top" wrapText="1"/>
    </xf>
    <xf numFmtId="0" fontId="7" fillId="7" borderId="62" xfId="0" applyFont="1" applyFill="1" applyBorder="1" applyAlignment="1">
      <alignment vertical="top" wrapText="1"/>
    </xf>
    <xf numFmtId="0" fontId="7" fillId="0" borderId="53" xfId="0" applyFont="1" applyBorder="1" applyAlignment="1">
      <alignment vertical="top" wrapText="1"/>
    </xf>
    <xf numFmtId="0" fontId="7" fillId="0" borderId="54" xfId="0" applyFont="1" applyBorder="1" applyAlignment="1">
      <alignment vertical="top" wrapText="1"/>
    </xf>
    <xf numFmtId="0" fontId="3" fillId="4" borderId="55" xfId="0" applyFont="1" applyFill="1" applyBorder="1" applyAlignment="1">
      <alignment vertical="top" wrapText="1"/>
    </xf>
    <xf numFmtId="0" fontId="3" fillId="4" borderId="56" xfId="0" applyFont="1" applyFill="1" applyBorder="1" applyAlignment="1">
      <alignment vertical="top" wrapText="1"/>
    </xf>
    <xf numFmtId="0" fontId="3" fillId="0" borderId="55" xfId="0" applyFont="1" applyBorder="1" applyAlignment="1">
      <alignment vertical="top" wrapText="1"/>
    </xf>
    <xf numFmtId="0" fontId="3" fillId="0" borderId="56" xfId="0" applyFont="1" applyBorder="1" applyAlignment="1">
      <alignment vertical="top" wrapText="1"/>
    </xf>
    <xf numFmtId="0" fontId="7" fillId="8" borderId="61" xfId="0" applyFont="1" applyFill="1" applyBorder="1" applyAlignment="1">
      <alignment vertical="top" wrapText="1"/>
    </xf>
    <xf numFmtId="0" fontId="7" fillId="8" borderId="62" xfId="0" applyFont="1" applyFill="1" applyBorder="1" applyAlignment="1">
      <alignment vertical="top" wrapText="1"/>
    </xf>
    <xf numFmtId="0" fontId="7" fillId="4" borderId="53" xfId="0" applyFont="1" applyFill="1" applyBorder="1" applyAlignment="1">
      <alignment vertical="top" wrapText="1"/>
    </xf>
    <xf numFmtId="0" fontId="7" fillId="4" borderId="54" xfId="0" applyFont="1" applyFill="1" applyBorder="1" applyAlignment="1">
      <alignment vertical="top" wrapText="1"/>
    </xf>
    <xf numFmtId="0" fontId="7" fillId="0" borderId="55" xfId="0" applyFont="1" applyBorder="1" applyAlignment="1">
      <alignment vertical="top" wrapText="1"/>
    </xf>
    <xf numFmtId="0" fontId="7" fillId="0" borderId="56" xfId="0" applyFont="1" applyBorder="1" applyAlignment="1">
      <alignment vertical="top" wrapText="1"/>
    </xf>
    <xf numFmtId="0" fontId="7" fillId="4" borderId="57" xfId="0" applyFont="1" applyFill="1" applyBorder="1" applyAlignment="1">
      <alignment vertical="top" wrapText="1"/>
    </xf>
    <xf numFmtId="0" fontId="7" fillId="4" borderId="58" xfId="0" applyFont="1" applyFill="1" applyBorder="1" applyAlignment="1">
      <alignment vertical="top" wrapText="1"/>
    </xf>
    <xf numFmtId="0" fontId="7" fillId="4" borderId="59" xfId="0" applyFont="1" applyFill="1" applyBorder="1" applyAlignment="1">
      <alignment vertical="top" wrapText="1"/>
    </xf>
    <xf numFmtId="0" fontId="7" fillId="4" borderId="60" xfId="0" applyFont="1" applyFill="1" applyBorder="1" applyAlignment="1">
      <alignment vertical="top" wrapText="1"/>
    </xf>
    <xf numFmtId="0" fontId="7" fillId="0" borderId="65" xfId="0" applyFont="1" applyBorder="1" applyAlignment="1">
      <alignment vertical="top" wrapText="1"/>
    </xf>
    <xf numFmtId="0" fontId="7" fillId="0" borderId="66" xfId="0" applyFont="1" applyBorder="1" applyAlignment="1">
      <alignment vertical="top" wrapText="1"/>
    </xf>
    <xf numFmtId="0" fontId="7" fillId="7" borderId="58" xfId="0" applyFont="1" applyFill="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7" fillId="4" borderId="65" xfId="0" applyFont="1" applyFill="1" applyBorder="1" applyAlignment="1">
      <alignment vertical="top" wrapText="1"/>
    </xf>
    <xf numFmtId="0" fontId="7" fillId="4" borderId="66" xfId="0" applyFont="1" applyFill="1" applyBorder="1" applyAlignment="1">
      <alignment vertical="top" wrapText="1"/>
    </xf>
    <xf numFmtId="0" fontId="7" fillId="4" borderId="67" xfId="0" applyFont="1" applyFill="1" applyBorder="1" applyAlignment="1">
      <alignment vertical="top" wrapText="1"/>
    </xf>
    <xf numFmtId="0" fontId="7" fillId="4" borderId="68" xfId="0" applyFont="1" applyFill="1" applyBorder="1" applyAlignment="1">
      <alignment vertical="top" wrapText="1"/>
    </xf>
    <xf numFmtId="0" fontId="7" fillId="0" borderId="73" xfId="0" applyFont="1" applyBorder="1" applyAlignment="1">
      <alignment vertical="top" wrapText="1"/>
    </xf>
    <xf numFmtId="0" fontId="7" fillId="0" borderId="74" xfId="0" applyFont="1" applyBorder="1" applyAlignment="1">
      <alignment vertical="top" wrapText="1"/>
    </xf>
    <xf numFmtId="0" fontId="7" fillId="4" borderId="69" xfId="0" applyFont="1" applyFill="1" applyBorder="1" applyAlignment="1">
      <alignment vertical="top" wrapText="1"/>
    </xf>
    <xf numFmtId="0" fontId="7" fillId="4" borderId="70" xfId="0" applyFont="1" applyFill="1" applyBorder="1" applyAlignment="1">
      <alignment vertical="top" wrapText="1"/>
    </xf>
    <xf numFmtId="0" fontId="7" fillId="8" borderId="69" xfId="0" applyFont="1" applyFill="1" applyBorder="1" applyAlignment="1">
      <alignment vertical="top" wrapText="1"/>
    </xf>
    <xf numFmtId="0" fontId="7" fillId="8" borderId="70" xfId="0" applyFont="1" applyFill="1" applyBorder="1" applyAlignment="1">
      <alignment vertical="top" wrapText="1"/>
    </xf>
    <xf numFmtId="0" fontId="7" fillId="7" borderId="69" xfId="0" applyFont="1" applyFill="1" applyBorder="1" applyAlignment="1">
      <alignment vertical="top" wrapText="1"/>
    </xf>
    <xf numFmtId="0" fontId="7" fillId="7" borderId="70" xfId="0" applyFont="1" applyFill="1" applyBorder="1" applyAlignment="1">
      <alignment vertical="top" wrapText="1"/>
    </xf>
    <xf numFmtId="0" fontId="7" fillId="0" borderId="77" xfId="0" applyFont="1" applyBorder="1" applyAlignment="1">
      <alignment vertical="top" wrapText="1"/>
    </xf>
    <xf numFmtId="0" fontId="7" fillId="0" borderId="78" xfId="0" applyFont="1" applyBorder="1" applyAlignment="1">
      <alignment vertical="top" wrapText="1"/>
    </xf>
    <xf numFmtId="0" fontId="6" fillId="9" borderId="37" xfId="0" applyFont="1" applyFill="1" applyBorder="1"/>
    <xf numFmtId="0" fontId="15" fillId="0" borderId="0" xfId="0" applyFont="1"/>
    <xf numFmtId="0" fontId="6" fillId="0" borderId="7" xfId="0" applyFont="1" applyBorder="1"/>
    <xf numFmtId="0" fontId="6" fillId="0" borderId="9" xfId="0" applyFont="1" applyBorder="1"/>
    <xf numFmtId="0" fontId="4" fillId="9" borderId="54" xfId="0" applyFont="1" applyFill="1" applyBorder="1"/>
    <xf numFmtId="0" fontId="6" fillId="4" borderId="56" xfId="0" applyFont="1" applyFill="1" applyBorder="1" applyAlignment="1">
      <alignment vertical="top"/>
    </xf>
    <xf numFmtId="0" fontId="4" fillId="0" borderId="60" xfId="0" applyFont="1" applyBorder="1" applyAlignment="1">
      <alignment vertical="top"/>
    </xf>
    <xf numFmtId="0" fontId="4" fillId="4" borderId="58" xfId="0" applyFont="1" applyFill="1" applyBorder="1" applyAlignment="1">
      <alignment vertical="top"/>
    </xf>
    <xf numFmtId="0" fontId="4" fillId="4" borderId="60" xfId="0" applyFont="1" applyFill="1" applyBorder="1" applyAlignment="1">
      <alignment vertical="top"/>
    </xf>
    <xf numFmtId="0" fontId="4" fillId="0" borderId="54" xfId="0" applyFont="1" applyBorder="1" applyAlignment="1">
      <alignment vertical="top"/>
    </xf>
    <xf numFmtId="0" fontId="4" fillId="4" borderId="56" xfId="0" applyFont="1" applyFill="1" applyBorder="1" applyAlignment="1">
      <alignment vertical="top"/>
    </xf>
    <xf numFmtId="0" fontId="4" fillId="0" borderId="56" xfId="0" applyFont="1" applyBorder="1" applyAlignment="1">
      <alignment vertical="top"/>
    </xf>
    <xf numFmtId="0" fontId="4" fillId="4" borderId="54" xfId="0" applyFont="1" applyFill="1" applyBorder="1" applyAlignment="1">
      <alignment vertical="top"/>
    </xf>
    <xf numFmtId="0" fontId="6" fillId="4" borderId="60" xfId="0" applyFont="1" applyFill="1" applyBorder="1" applyAlignment="1">
      <alignment vertical="top"/>
    </xf>
    <xf numFmtId="0" fontId="4" fillId="0" borderId="66" xfId="0" applyFont="1" applyBorder="1" applyAlignment="1">
      <alignment vertical="top"/>
    </xf>
    <xf numFmtId="0" fontId="4" fillId="4" borderId="66" xfId="0" applyFont="1" applyFill="1" applyBorder="1" applyAlignment="1">
      <alignment vertical="top"/>
    </xf>
    <xf numFmtId="0" fontId="4" fillId="4" borderId="68" xfId="0" applyFont="1" applyFill="1" applyBorder="1" applyAlignment="1">
      <alignment vertical="top"/>
    </xf>
    <xf numFmtId="0" fontId="6" fillId="0" borderId="13" xfId="0" applyFont="1" applyBorder="1" applyAlignment="1">
      <alignment vertical="top"/>
    </xf>
    <xf numFmtId="0" fontId="7" fillId="0" borderId="14" xfId="1" applyFont="1" applyFill="1" applyBorder="1" applyAlignment="1">
      <alignment vertical="top" wrapText="1"/>
    </xf>
    <xf numFmtId="0" fontId="11" fillId="0" borderId="14" xfId="1" applyFont="1" applyFill="1" applyBorder="1" applyAlignment="1">
      <alignment vertical="top" wrapText="1"/>
    </xf>
    <xf numFmtId="0" fontId="6" fillId="0" borderId="14" xfId="0" applyFont="1" applyBorder="1" applyAlignment="1">
      <alignment vertical="top"/>
    </xf>
    <xf numFmtId="0" fontId="7" fillId="0" borderId="14" xfId="0" applyFont="1" applyBorder="1" applyAlignment="1">
      <alignment vertical="top" wrapText="1"/>
    </xf>
    <xf numFmtId="0" fontId="7" fillId="0" borderId="61" xfId="0" applyFont="1" applyBorder="1" applyAlignment="1">
      <alignment vertical="top" wrapText="1"/>
    </xf>
    <xf numFmtId="0" fontId="7" fillId="0" borderId="62" xfId="0" applyFont="1" applyBorder="1" applyAlignment="1">
      <alignment vertical="top" wrapText="1"/>
    </xf>
    <xf numFmtId="0" fontId="11" fillId="0" borderId="14" xfId="0" applyFont="1" applyBorder="1" applyAlignment="1">
      <alignment vertical="top" wrapText="1"/>
    </xf>
    <xf numFmtId="0" fontId="4" fillId="0" borderId="62" xfId="0" applyFont="1" applyBorder="1" applyAlignment="1">
      <alignment vertical="top"/>
    </xf>
    <xf numFmtId="0" fontId="6" fillId="0" borderId="29" xfId="0" applyFont="1" applyBorder="1" applyAlignment="1">
      <alignment vertical="top"/>
    </xf>
    <xf numFmtId="0" fontId="6" fillId="0" borderId="30" xfId="0" applyFont="1" applyBorder="1" applyAlignment="1">
      <alignment vertical="top"/>
    </xf>
    <xf numFmtId="0" fontId="7" fillId="4" borderId="77" xfId="0" applyFont="1" applyFill="1" applyBorder="1" applyAlignment="1">
      <alignment vertical="top" wrapText="1"/>
    </xf>
    <xf numFmtId="0" fontId="7" fillId="8" borderId="75" xfId="0" applyFont="1" applyFill="1" applyBorder="1" applyAlignment="1">
      <alignment vertical="top" wrapText="1"/>
    </xf>
    <xf numFmtId="0" fontId="7" fillId="8" borderId="76" xfId="0" applyFont="1" applyFill="1" applyBorder="1" applyAlignment="1">
      <alignment vertical="top" wrapText="1"/>
    </xf>
    <xf numFmtId="0" fontId="6" fillId="8" borderId="17" xfId="0" applyFont="1" applyFill="1" applyBorder="1" applyAlignment="1">
      <alignment vertical="top"/>
    </xf>
    <xf numFmtId="0" fontId="6" fillId="8" borderId="18" xfId="0" applyFont="1" applyFill="1" applyBorder="1" applyAlignment="1">
      <alignment vertical="top"/>
    </xf>
    <xf numFmtId="0" fontId="7" fillId="8" borderId="18" xfId="0" applyFont="1" applyFill="1" applyBorder="1" applyAlignment="1">
      <alignment vertical="top" wrapText="1"/>
    </xf>
    <xf numFmtId="0" fontId="7" fillId="8" borderId="77" xfId="0" applyFont="1" applyFill="1" applyBorder="1" applyAlignment="1">
      <alignment vertical="top" wrapText="1"/>
    </xf>
    <xf numFmtId="0" fontId="7" fillId="8" borderId="78" xfId="0" applyFont="1" applyFill="1" applyBorder="1" applyAlignment="1">
      <alignment vertical="top" wrapText="1"/>
    </xf>
    <xf numFmtId="0" fontId="11" fillId="8" borderId="18" xfId="0" applyFont="1" applyFill="1" applyBorder="1" applyAlignment="1">
      <alignment vertical="top" wrapText="1"/>
    </xf>
    <xf numFmtId="0" fontId="7" fillId="4" borderId="14" xfId="0" applyFont="1" applyFill="1" applyBorder="1" applyAlignment="1">
      <alignment vertical="top" wrapText="1"/>
    </xf>
    <xf numFmtId="0" fontId="6" fillId="4" borderId="13" xfId="0" applyFont="1" applyFill="1" applyBorder="1" applyAlignment="1">
      <alignment vertical="top"/>
    </xf>
    <xf numFmtId="0" fontId="6" fillId="4" borderId="14" xfId="0" applyFont="1" applyFill="1" applyBorder="1" applyAlignment="1">
      <alignment vertical="top"/>
    </xf>
    <xf numFmtId="0" fontId="7" fillId="4" borderId="61" xfId="0" applyFont="1" applyFill="1" applyBorder="1" applyAlignment="1">
      <alignment vertical="top" wrapText="1"/>
    </xf>
    <xf numFmtId="0" fontId="7" fillId="4" borderId="62" xfId="0" applyFont="1" applyFill="1" applyBorder="1" applyAlignment="1">
      <alignment vertical="top" wrapText="1"/>
    </xf>
    <xf numFmtId="0" fontId="11" fillId="4" borderId="14" xfId="0" applyFont="1" applyFill="1" applyBorder="1" applyAlignment="1">
      <alignment vertical="top" wrapText="1"/>
    </xf>
    <xf numFmtId="0" fontId="4" fillId="4" borderId="62" xfId="0" applyFont="1" applyFill="1" applyBorder="1" applyAlignment="1">
      <alignment vertical="top"/>
    </xf>
    <xf numFmtId="0" fontId="6" fillId="4" borderId="91" xfId="0" applyFont="1" applyFill="1" applyBorder="1" applyAlignment="1">
      <alignment vertical="top"/>
    </xf>
    <xf numFmtId="0" fontId="11" fillId="3" borderId="92" xfId="1" applyFont="1" applyFill="1" applyBorder="1" applyAlignment="1">
      <alignment vertical="top"/>
    </xf>
    <xf numFmtId="0" fontId="6" fillId="4" borderId="92" xfId="0" applyFont="1" applyFill="1" applyBorder="1" applyAlignment="1">
      <alignment vertical="top"/>
    </xf>
    <xf numFmtId="0" fontId="7" fillId="4" borderId="92" xfId="0" applyFont="1" applyFill="1" applyBorder="1" applyAlignment="1">
      <alignment vertical="top" wrapText="1"/>
    </xf>
    <xf numFmtId="0" fontId="7" fillId="4" borderId="93" xfId="0" applyFont="1" applyFill="1" applyBorder="1" applyAlignment="1">
      <alignment vertical="top" wrapText="1"/>
    </xf>
    <xf numFmtId="0" fontId="7" fillId="4" borderId="94" xfId="0" applyFont="1" applyFill="1" applyBorder="1" applyAlignment="1">
      <alignment vertical="top" wrapText="1"/>
    </xf>
    <xf numFmtId="0" fontId="4" fillId="4" borderId="94" xfId="0" applyFont="1" applyFill="1" applyBorder="1" applyAlignment="1">
      <alignment vertical="top"/>
    </xf>
    <xf numFmtId="0" fontId="11" fillId="4" borderId="14" xfId="1" applyFont="1" applyFill="1" applyBorder="1" applyAlignment="1">
      <alignment vertical="top" wrapText="1"/>
    </xf>
    <xf numFmtId="0" fontId="6" fillId="4" borderId="29" xfId="0" applyFont="1" applyFill="1" applyBorder="1"/>
    <xf numFmtId="0" fontId="10" fillId="4" borderId="14" xfId="0" applyFont="1" applyFill="1" applyBorder="1" applyAlignment="1">
      <alignment vertical="top" wrapText="1"/>
    </xf>
    <xf numFmtId="0" fontId="6" fillId="4" borderId="96" xfId="0" applyFont="1" applyFill="1" applyBorder="1" applyAlignment="1">
      <alignment vertical="top"/>
    </xf>
    <xf numFmtId="0" fontId="6" fillId="4" borderId="97" xfId="0" applyFont="1" applyFill="1" applyBorder="1" applyAlignment="1">
      <alignment vertical="top"/>
    </xf>
    <xf numFmtId="0" fontId="7" fillId="4" borderId="98" xfId="0" applyFont="1" applyFill="1" applyBorder="1" applyAlignment="1">
      <alignment vertical="top" wrapText="1"/>
    </xf>
    <xf numFmtId="0" fontId="7" fillId="4" borderId="99" xfId="0" applyFont="1" applyFill="1" applyBorder="1" applyAlignment="1">
      <alignment vertical="top" wrapText="1"/>
    </xf>
    <xf numFmtId="0" fontId="6" fillId="4" borderId="99" xfId="0" applyFont="1" applyFill="1" applyBorder="1" applyAlignment="1">
      <alignment vertical="top"/>
    </xf>
    <xf numFmtId="0" fontId="3" fillId="9" borderId="101" xfId="0" applyFont="1" applyFill="1" applyBorder="1" applyAlignment="1">
      <alignment wrapText="1"/>
    </xf>
    <xf numFmtId="0" fontId="7" fillId="4" borderId="102" xfId="0" applyFont="1" applyFill="1" applyBorder="1" applyAlignment="1">
      <alignment vertical="top" wrapText="1"/>
    </xf>
    <xf numFmtId="0" fontId="7" fillId="0" borderId="104" xfId="0" applyFont="1" applyBorder="1" applyAlignment="1">
      <alignment vertical="top" wrapText="1"/>
    </xf>
    <xf numFmtId="0" fontId="7" fillId="0" borderId="105" xfId="0" applyFont="1" applyBorder="1" applyAlignment="1">
      <alignment vertical="top" wrapText="1"/>
    </xf>
    <xf numFmtId="0" fontId="7" fillId="0" borderId="101" xfId="0" applyFont="1" applyBorder="1" applyAlignment="1">
      <alignment vertical="top" wrapText="1"/>
    </xf>
    <xf numFmtId="0" fontId="7" fillId="0" borderId="106" xfId="0" applyFont="1" applyBorder="1" applyAlignment="1">
      <alignment vertical="top" wrapText="1"/>
    </xf>
    <xf numFmtId="0" fontId="7" fillId="0" borderId="107" xfId="0" applyFont="1" applyBorder="1" applyAlignment="1">
      <alignment vertical="top" wrapText="1"/>
    </xf>
    <xf numFmtId="0" fontId="7" fillId="4" borderId="104" xfId="0" applyFont="1" applyFill="1" applyBorder="1" applyAlignment="1">
      <alignment vertical="top" wrapText="1"/>
    </xf>
    <xf numFmtId="0" fontId="7" fillId="4" borderId="108" xfId="0" applyFont="1" applyFill="1" applyBorder="1" applyAlignment="1">
      <alignment vertical="top" wrapText="1"/>
    </xf>
    <xf numFmtId="0" fontId="7" fillId="4" borderId="110" xfId="0" applyFont="1" applyFill="1" applyBorder="1" applyAlignment="1">
      <alignment vertical="top" wrapText="1"/>
    </xf>
    <xf numFmtId="0" fontId="7" fillId="7" borderId="104" xfId="0" applyFont="1" applyFill="1" applyBorder="1" applyAlignment="1">
      <alignment vertical="top" wrapText="1"/>
    </xf>
    <xf numFmtId="0" fontId="3" fillId="4" borderId="102" xfId="0" applyFont="1" applyFill="1" applyBorder="1" applyAlignment="1">
      <alignment vertical="top" wrapText="1"/>
    </xf>
    <xf numFmtId="0" fontId="3" fillId="0" borderId="102" xfId="0" applyFont="1" applyBorder="1" applyAlignment="1">
      <alignment vertical="top" wrapText="1"/>
    </xf>
    <xf numFmtId="0" fontId="7" fillId="0" borderId="102" xfId="0" applyFont="1" applyBorder="1" applyAlignment="1">
      <alignment vertical="top" wrapText="1"/>
    </xf>
    <xf numFmtId="0" fontId="7" fillId="8" borderId="104" xfId="0" applyFont="1" applyFill="1" applyBorder="1" applyAlignment="1">
      <alignment vertical="top" wrapText="1"/>
    </xf>
    <xf numFmtId="0" fontId="7" fillId="8" borderId="108" xfId="0" applyFont="1" applyFill="1" applyBorder="1" applyAlignment="1">
      <alignment vertical="top" wrapText="1"/>
    </xf>
    <xf numFmtId="0" fontId="7" fillId="0" borderId="108" xfId="0" applyFont="1" applyBorder="1" applyAlignment="1">
      <alignment vertical="top" wrapText="1"/>
    </xf>
    <xf numFmtId="0" fontId="7" fillId="4" borderId="101" xfId="0" applyFont="1" applyFill="1" applyBorder="1" applyAlignment="1">
      <alignment vertical="top" wrapText="1"/>
    </xf>
    <xf numFmtId="0" fontId="7" fillId="4" borderId="106" xfId="0" applyFont="1" applyFill="1" applyBorder="1" applyAlignment="1">
      <alignment vertical="top" wrapText="1"/>
    </xf>
    <xf numFmtId="0" fontId="7" fillId="4" borderId="111" xfId="0" applyFont="1" applyFill="1" applyBorder="1" applyAlignment="1">
      <alignment vertical="top" wrapText="1"/>
    </xf>
    <xf numFmtId="0" fontId="7" fillId="4" borderId="112" xfId="0" applyFont="1" applyFill="1" applyBorder="1" applyAlignment="1">
      <alignment vertical="top" wrapText="1"/>
    </xf>
    <xf numFmtId="0" fontId="7" fillId="4" borderId="107" xfId="0" applyFont="1" applyFill="1" applyBorder="1" applyAlignment="1">
      <alignment vertical="top" wrapText="1"/>
    </xf>
    <xf numFmtId="0" fontId="7" fillId="7" borderId="103" xfId="0" applyFont="1" applyFill="1" applyBorder="1" applyAlignment="1">
      <alignment vertical="top" wrapText="1"/>
    </xf>
    <xf numFmtId="0" fontId="7" fillId="7" borderId="108" xfId="0" applyFont="1" applyFill="1" applyBorder="1" applyAlignment="1">
      <alignment vertical="top" wrapText="1"/>
    </xf>
    <xf numFmtId="0" fontId="7" fillId="0" borderId="109" xfId="0" applyFont="1" applyBorder="1" applyAlignment="1">
      <alignment vertical="top" wrapText="1"/>
    </xf>
    <xf numFmtId="0" fontId="7" fillId="0" borderId="113" xfId="0" applyFont="1" applyBorder="1" applyAlignment="1">
      <alignment vertical="top" wrapText="1"/>
    </xf>
    <xf numFmtId="0" fontId="7" fillId="7" borderId="109" xfId="0" applyFont="1" applyFill="1" applyBorder="1" applyAlignment="1">
      <alignment vertical="top" wrapText="1"/>
    </xf>
    <xf numFmtId="0" fontId="7" fillId="8" borderId="103" xfId="0" applyFont="1" applyFill="1" applyBorder="1" applyAlignment="1">
      <alignment vertical="top" wrapText="1"/>
    </xf>
    <xf numFmtId="0" fontId="7" fillId="4" borderId="105" xfId="0" applyFont="1" applyFill="1" applyBorder="1" applyAlignment="1">
      <alignment vertical="top" wrapText="1"/>
    </xf>
    <xf numFmtId="0" fontId="7" fillId="8" borderId="115" xfId="0" applyFont="1" applyFill="1" applyBorder="1" applyAlignment="1">
      <alignment vertical="top" wrapText="1"/>
    </xf>
    <xf numFmtId="0" fontId="7" fillId="8" borderId="113" xfId="0" applyFont="1" applyFill="1" applyBorder="1" applyAlignment="1">
      <alignment vertical="top" wrapText="1"/>
    </xf>
    <xf numFmtId="0" fontId="7" fillId="4" borderId="114" xfId="0" applyFont="1" applyFill="1" applyBorder="1" applyAlignment="1">
      <alignment vertical="top" wrapText="1"/>
    </xf>
    <xf numFmtId="0" fontId="7" fillId="4" borderId="113" xfId="0" applyFont="1" applyFill="1" applyBorder="1" applyAlignment="1">
      <alignment vertical="top" wrapText="1"/>
    </xf>
    <xf numFmtId="0" fontId="7" fillId="8" borderId="109" xfId="0" applyFont="1" applyFill="1" applyBorder="1" applyAlignment="1">
      <alignment vertical="top" wrapText="1"/>
    </xf>
    <xf numFmtId="0" fontId="7" fillId="0" borderId="115" xfId="0" applyFont="1" applyBorder="1" applyAlignment="1">
      <alignment vertical="top" wrapText="1"/>
    </xf>
    <xf numFmtId="0" fontId="7" fillId="4" borderId="117" xfId="0" applyFont="1" applyFill="1" applyBorder="1" applyAlignment="1">
      <alignment vertical="top" wrapText="1"/>
    </xf>
    <xf numFmtId="0" fontId="3" fillId="9" borderId="119" xfId="0" applyFont="1" applyFill="1" applyBorder="1" applyAlignment="1">
      <alignment wrapText="1"/>
    </xf>
    <xf numFmtId="0" fontId="7" fillId="4" borderId="120" xfId="0" applyFont="1" applyFill="1" applyBorder="1" applyAlignment="1">
      <alignment vertical="top" wrapText="1"/>
    </xf>
    <xf numFmtId="0" fontId="7" fillId="0" borderId="121" xfId="0" applyFont="1" applyBorder="1" applyAlignment="1">
      <alignment vertical="top" wrapText="1"/>
    </xf>
    <xf numFmtId="0" fontId="7" fillId="0" borderId="122" xfId="0" applyFont="1" applyBorder="1" applyAlignment="1">
      <alignment vertical="top" wrapText="1"/>
    </xf>
    <xf numFmtId="0" fontId="7" fillId="4" borderId="121" xfId="0" applyFont="1" applyFill="1" applyBorder="1" applyAlignment="1">
      <alignment vertical="top" wrapText="1"/>
    </xf>
    <xf numFmtId="0" fontId="7" fillId="4" borderId="125" xfId="0" applyFont="1" applyFill="1" applyBorder="1" applyAlignment="1">
      <alignment vertical="top" wrapText="1"/>
    </xf>
    <xf numFmtId="0" fontId="7" fillId="0" borderId="120" xfId="0" applyFont="1" applyBorder="1" applyAlignment="1">
      <alignment vertical="top" wrapText="1"/>
    </xf>
    <xf numFmtId="0" fontId="7" fillId="4" borderId="122" xfId="0" applyFont="1" applyFill="1" applyBorder="1" applyAlignment="1">
      <alignment vertical="top" wrapText="1"/>
    </xf>
    <xf numFmtId="0" fontId="7" fillId="4" borderId="126" xfId="0" applyFont="1" applyFill="1" applyBorder="1" applyAlignment="1">
      <alignment vertical="top" wrapText="1"/>
    </xf>
    <xf numFmtId="0" fontId="7" fillId="4" borderId="127" xfId="0" applyFont="1" applyFill="1" applyBorder="1" applyAlignment="1">
      <alignment vertical="top" wrapText="1"/>
    </xf>
    <xf numFmtId="0" fontId="7" fillId="4" borderId="128" xfId="0" applyFont="1" applyFill="1" applyBorder="1" applyAlignment="1">
      <alignment vertical="top" wrapText="1"/>
    </xf>
    <xf numFmtId="0" fontId="3" fillId="9" borderId="130" xfId="0" applyFont="1" applyFill="1" applyBorder="1" applyAlignment="1">
      <alignment wrapText="1"/>
    </xf>
    <xf numFmtId="0" fontId="7" fillId="4" borderId="131" xfId="0" applyFont="1" applyFill="1" applyBorder="1" applyAlignment="1">
      <alignment vertical="top" wrapText="1"/>
    </xf>
    <xf numFmtId="0" fontId="7" fillId="0" borderId="130" xfId="0" applyFont="1" applyBorder="1" applyAlignment="1">
      <alignment vertical="top" wrapText="1"/>
    </xf>
    <xf numFmtId="0" fontId="7" fillId="4" borderId="133" xfId="0" applyFont="1" applyFill="1" applyBorder="1" applyAlignment="1">
      <alignment vertical="top" wrapText="1"/>
    </xf>
    <xf numFmtId="0" fontId="7" fillId="4" borderId="135" xfId="0" applyFont="1" applyFill="1" applyBorder="1" applyAlignment="1">
      <alignment vertical="top" wrapText="1"/>
    </xf>
    <xf numFmtId="0" fontId="3" fillId="4" borderId="131" xfId="0" applyFont="1" applyFill="1" applyBorder="1" applyAlignment="1">
      <alignment vertical="top" wrapText="1"/>
    </xf>
    <xf numFmtId="0" fontId="3" fillId="0" borderId="131" xfId="0" applyFont="1" applyBorder="1" applyAlignment="1">
      <alignment vertical="top" wrapText="1"/>
    </xf>
    <xf numFmtId="0" fontId="7" fillId="0" borderId="131" xfId="0" applyFont="1" applyBorder="1" applyAlignment="1">
      <alignment vertical="top" wrapText="1"/>
    </xf>
    <xf numFmtId="0" fontId="7" fillId="0" borderId="133" xfId="0" applyFont="1" applyBorder="1" applyAlignment="1">
      <alignment vertical="top" wrapText="1"/>
    </xf>
    <xf numFmtId="0" fontId="7" fillId="0" borderId="136" xfId="0" applyFont="1" applyBorder="1" applyAlignment="1">
      <alignment vertical="top" wrapText="1"/>
    </xf>
    <xf numFmtId="0" fontId="7" fillId="4" borderId="130" xfId="0" applyFont="1" applyFill="1" applyBorder="1" applyAlignment="1">
      <alignment vertical="top" wrapText="1"/>
    </xf>
    <xf numFmtId="0" fontId="7" fillId="4" borderId="137" xfId="0" applyFont="1" applyFill="1" applyBorder="1" applyAlignment="1">
      <alignment vertical="top" wrapText="1"/>
    </xf>
    <xf numFmtId="0" fontId="7" fillId="4" borderId="136" xfId="0" applyFont="1" applyFill="1" applyBorder="1" applyAlignment="1">
      <alignment vertical="top" wrapText="1"/>
    </xf>
    <xf numFmtId="0" fontId="7" fillId="0" borderId="142" xfId="0" applyFont="1" applyBorder="1" applyAlignment="1">
      <alignment vertical="top" wrapText="1"/>
    </xf>
    <xf numFmtId="0" fontId="7" fillId="4" borderId="141" xfId="0" applyFont="1" applyFill="1" applyBorder="1" applyAlignment="1">
      <alignment vertical="top" wrapText="1"/>
    </xf>
    <xf numFmtId="0" fontId="7" fillId="4" borderId="142" xfId="0" applyFont="1" applyFill="1" applyBorder="1" applyAlignment="1">
      <alignment vertical="top" wrapText="1"/>
    </xf>
    <xf numFmtId="0" fontId="7" fillId="4" borderId="75" xfId="0" applyFont="1" applyFill="1" applyBorder="1" applyAlignment="1">
      <alignment vertical="top" wrapText="1"/>
    </xf>
    <xf numFmtId="0" fontId="7" fillId="4" borderId="76" xfId="0" applyFont="1" applyFill="1" applyBorder="1" applyAlignment="1">
      <alignment vertical="top" wrapText="1"/>
    </xf>
    <xf numFmtId="0" fontId="4" fillId="4" borderId="76" xfId="0" applyFont="1" applyFill="1" applyBorder="1" applyAlignment="1">
      <alignment vertical="top"/>
    </xf>
    <xf numFmtId="0" fontId="7" fillId="0" borderId="76" xfId="0" applyFont="1" applyBorder="1" applyAlignment="1">
      <alignment vertical="top" wrapText="1"/>
    </xf>
    <xf numFmtId="0" fontId="6" fillId="7" borderId="17" xfId="0" applyFont="1" applyFill="1" applyBorder="1" applyAlignment="1">
      <alignment vertical="top"/>
    </xf>
    <xf numFmtId="0" fontId="6" fillId="7" borderId="18" xfId="0" applyFont="1" applyFill="1" applyBorder="1" applyAlignment="1">
      <alignment vertical="top"/>
    </xf>
    <xf numFmtId="0" fontId="7" fillId="7" borderId="77" xfId="0" applyFont="1" applyFill="1" applyBorder="1" applyAlignment="1">
      <alignment vertical="top" wrapText="1"/>
    </xf>
    <xf numFmtId="0" fontId="7" fillId="7" borderId="78" xfId="0" applyFont="1" applyFill="1" applyBorder="1" applyAlignment="1">
      <alignment vertical="top" wrapText="1"/>
    </xf>
    <xf numFmtId="0" fontId="7" fillId="8" borderId="52" xfId="0" applyFont="1" applyFill="1" applyBorder="1" applyAlignment="1">
      <alignment vertical="top" wrapText="1"/>
    </xf>
    <xf numFmtId="0" fontId="7" fillId="7" borderId="52" xfId="0" applyFont="1" applyFill="1" applyBorder="1" applyAlignment="1">
      <alignment vertical="top" wrapText="1"/>
    </xf>
    <xf numFmtId="0" fontId="0" fillId="0" borderId="84" xfId="0" applyBorder="1"/>
    <xf numFmtId="0" fontId="0" fillId="0" borderId="85" xfId="0" applyBorder="1"/>
    <xf numFmtId="0" fontId="0" fillId="0" borderId="86" xfId="0" applyBorder="1"/>
    <xf numFmtId="0" fontId="0" fillId="0" borderId="81" xfId="0" applyBorder="1"/>
    <xf numFmtId="0" fontId="0" fillId="0" borderId="82" xfId="0" applyBorder="1"/>
    <xf numFmtId="0" fontId="0" fillId="0" borderId="83" xfId="0" applyBorder="1"/>
    <xf numFmtId="0" fontId="2" fillId="0" borderId="87" xfId="0" applyFont="1" applyBorder="1"/>
    <xf numFmtId="0" fontId="2" fillId="0" borderId="53" xfId="0" applyFont="1" applyBorder="1"/>
    <xf numFmtId="0" fontId="4" fillId="9" borderId="39" xfId="0" applyFont="1" applyFill="1" applyBorder="1"/>
    <xf numFmtId="0" fontId="1" fillId="0" borderId="0" xfId="1"/>
    <xf numFmtId="0" fontId="0" fillId="0" borderId="0" xfId="0" applyAlignment="1">
      <alignment horizontal="right"/>
    </xf>
    <xf numFmtId="0" fontId="0" fillId="0" borderId="145" xfId="0" applyBorder="1"/>
    <xf numFmtId="0" fontId="0" fillId="11" borderId="145" xfId="0" applyFill="1" applyBorder="1"/>
    <xf numFmtId="0" fontId="17" fillId="0" borderId="0" xfId="0" applyFont="1"/>
    <xf numFmtId="0" fontId="0" fillId="0" borderId="0" xfId="0" applyAlignment="1">
      <alignment vertical="top"/>
    </xf>
    <xf numFmtId="0" fontId="7" fillId="0" borderId="103" xfId="0" applyFont="1" applyBorder="1" applyAlignment="1">
      <alignment vertical="top" wrapText="1"/>
    </xf>
    <xf numFmtId="0" fontId="7" fillId="7" borderId="113" xfId="0" applyFont="1" applyFill="1" applyBorder="1" applyAlignment="1">
      <alignment vertical="top" wrapText="1"/>
    </xf>
    <xf numFmtId="0" fontId="7" fillId="4" borderId="103" xfId="0" applyFont="1" applyFill="1" applyBorder="1" applyAlignment="1">
      <alignment vertical="top" wrapText="1"/>
    </xf>
    <xf numFmtId="0" fontId="7" fillId="4" borderId="115" xfId="0" applyFont="1" applyFill="1" applyBorder="1" applyAlignment="1">
      <alignment vertical="top" wrapText="1"/>
    </xf>
    <xf numFmtId="0" fontId="7" fillId="7" borderId="115" xfId="0" applyFont="1" applyFill="1" applyBorder="1" applyAlignment="1">
      <alignment vertical="top" wrapText="1"/>
    </xf>
    <xf numFmtId="0" fontId="18" fillId="10" borderId="38" xfId="0" applyFont="1" applyFill="1" applyBorder="1" applyAlignment="1">
      <alignment vertical="top"/>
    </xf>
    <xf numFmtId="0" fontId="18" fillId="10" borderId="149" xfId="0" applyFont="1" applyFill="1" applyBorder="1" applyAlignment="1">
      <alignment vertical="top"/>
    </xf>
    <xf numFmtId="0" fontId="3" fillId="9" borderId="37" xfId="0" applyFont="1" applyFill="1" applyBorder="1"/>
    <xf numFmtId="0" fontId="3" fillId="9" borderId="147" xfId="0" applyFont="1" applyFill="1" applyBorder="1" applyAlignment="1">
      <alignment wrapText="1"/>
    </xf>
    <xf numFmtId="0" fontId="3" fillId="9" borderId="41" xfId="0" applyFont="1" applyFill="1" applyBorder="1" applyAlignment="1">
      <alignment wrapText="1"/>
    </xf>
    <xf numFmtId="0" fontId="18" fillId="10" borderId="37" xfId="0" applyFont="1" applyFill="1" applyBorder="1" applyAlignment="1">
      <alignment vertical="top"/>
    </xf>
    <xf numFmtId="0" fontId="4" fillId="7" borderId="38" xfId="0" applyFont="1" applyFill="1" applyBorder="1" applyAlignment="1">
      <alignment vertical="top"/>
    </xf>
    <xf numFmtId="0" fontId="4" fillId="7" borderId="146" xfId="0" applyFont="1" applyFill="1" applyBorder="1" applyAlignment="1">
      <alignment vertical="top"/>
    </xf>
    <xf numFmtId="0" fontId="4" fillId="7" borderId="147" xfId="0" applyFont="1" applyFill="1" applyBorder="1" applyAlignment="1">
      <alignment vertical="top"/>
    </xf>
    <xf numFmtId="0" fontId="6" fillId="7" borderId="148" xfId="0" applyFont="1" applyFill="1" applyBorder="1" applyAlignment="1">
      <alignment vertical="top"/>
    </xf>
    <xf numFmtId="0" fontId="4" fillId="7" borderId="37" xfId="0" applyFont="1" applyFill="1" applyBorder="1" applyAlignment="1">
      <alignment vertical="top"/>
    </xf>
    <xf numFmtId="0" fontId="4" fillId="7" borderId="148" xfId="0" applyFont="1" applyFill="1" applyBorder="1" applyAlignment="1">
      <alignment vertical="top"/>
    </xf>
    <xf numFmtId="0" fontId="6" fillId="8" borderId="29" xfId="0" applyFont="1" applyFill="1" applyBorder="1" applyAlignment="1">
      <alignment vertical="top"/>
    </xf>
    <xf numFmtId="0" fontId="6" fillId="8" borderId="30" xfId="0" applyFont="1" applyFill="1" applyBorder="1" applyAlignment="1">
      <alignment vertical="top"/>
    </xf>
    <xf numFmtId="0" fontId="7" fillId="8" borderId="65" xfId="0" applyFont="1" applyFill="1" applyBorder="1" applyAlignment="1">
      <alignment vertical="top" wrapText="1"/>
    </xf>
    <xf numFmtId="0" fontId="7" fillId="8" borderId="66" xfId="0" applyFont="1" applyFill="1" applyBorder="1" applyAlignment="1">
      <alignment vertical="top" wrapText="1"/>
    </xf>
    <xf numFmtId="0" fontId="7" fillId="8" borderId="30" xfId="0" applyFont="1" applyFill="1" applyBorder="1" applyAlignment="1">
      <alignment vertical="top" wrapText="1"/>
    </xf>
    <xf numFmtId="0" fontId="11" fillId="8" borderId="30" xfId="0" applyFont="1" applyFill="1" applyBorder="1" applyAlignment="1">
      <alignment vertical="top" wrapText="1"/>
    </xf>
    <xf numFmtId="0" fontId="7" fillId="8" borderId="106" xfId="0" applyFont="1" applyFill="1" applyBorder="1" applyAlignment="1">
      <alignment vertical="top" wrapText="1"/>
    </xf>
    <xf numFmtId="0" fontId="7" fillId="4" borderId="143" xfId="0" applyFont="1" applyFill="1" applyBorder="1" applyAlignment="1">
      <alignment vertical="top" wrapText="1"/>
    </xf>
    <xf numFmtId="0" fontId="6" fillId="0" borderId="13" xfId="0" applyFont="1" applyBorder="1"/>
    <xf numFmtId="0" fontId="6" fillId="0" borderId="14" xfId="0" applyFont="1" applyBorder="1"/>
    <xf numFmtId="0" fontId="7" fillId="0" borderId="117" xfId="0" applyFont="1" applyBorder="1" applyAlignment="1">
      <alignment vertical="top" wrapText="1"/>
    </xf>
    <xf numFmtId="0" fontId="6" fillId="4" borderId="31" xfId="0" applyFont="1" applyFill="1" applyBorder="1" applyAlignment="1">
      <alignment vertical="top"/>
    </xf>
    <xf numFmtId="0" fontId="11" fillId="4" borderId="23" xfId="1" applyFont="1" applyFill="1" applyBorder="1" applyAlignment="1">
      <alignment vertical="top" wrapText="1"/>
    </xf>
    <xf numFmtId="0" fontId="7" fillId="4" borderId="73" xfId="0" applyFont="1" applyFill="1" applyBorder="1" applyAlignment="1">
      <alignment vertical="top" wrapText="1"/>
    </xf>
    <xf numFmtId="0" fontId="7" fillId="4" borderId="74" xfId="0" applyFont="1" applyFill="1" applyBorder="1" applyAlignment="1">
      <alignment vertical="top" wrapText="1"/>
    </xf>
    <xf numFmtId="0" fontId="7" fillId="4" borderId="23" xfId="0" applyFont="1" applyFill="1" applyBorder="1" applyAlignment="1">
      <alignment vertical="top" wrapText="1"/>
    </xf>
    <xf numFmtId="0" fontId="11" fillId="4" borderId="23" xfId="0" applyFont="1" applyFill="1" applyBorder="1" applyAlignment="1">
      <alignment vertical="top" wrapText="1"/>
    </xf>
    <xf numFmtId="0" fontId="7" fillId="4" borderId="138" xfId="0" applyFont="1" applyFill="1" applyBorder="1" applyAlignment="1">
      <alignment vertical="top" wrapText="1"/>
    </xf>
    <xf numFmtId="0" fontId="4" fillId="4" borderId="74" xfId="0" applyFont="1" applyFill="1" applyBorder="1" applyAlignment="1">
      <alignment vertical="top"/>
    </xf>
    <xf numFmtId="0" fontId="6" fillId="0" borderId="12" xfId="0" applyFont="1" applyBorder="1" applyAlignment="1">
      <alignment vertical="top"/>
    </xf>
    <xf numFmtId="0" fontId="4" fillId="0" borderId="64" xfId="0" applyFont="1" applyBorder="1" applyAlignment="1">
      <alignment vertical="top"/>
    </xf>
    <xf numFmtId="0" fontId="5" fillId="0" borderId="19" xfId="1" applyFont="1" applyFill="1" applyBorder="1" applyAlignment="1">
      <alignment vertical="top" wrapText="1"/>
    </xf>
    <xf numFmtId="0" fontId="7" fillId="4" borderId="65" xfId="0" applyFont="1" applyFill="1" applyBorder="1" applyAlignment="1">
      <alignment vertical="center" wrapText="1"/>
    </xf>
    <xf numFmtId="0" fontId="7" fillId="4" borderId="66" xfId="0" applyFont="1" applyFill="1" applyBorder="1" applyAlignment="1">
      <alignment vertical="center" wrapText="1"/>
    </xf>
    <xf numFmtId="0" fontId="7" fillId="4" borderId="30" xfId="0" applyFont="1" applyFill="1" applyBorder="1" applyAlignment="1">
      <alignment vertical="center" wrapText="1"/>
    </xf>
    <xf numFmtId="0" fontId="7" fillId="4" borderId="106" xfId="0" applyFont="1" applyFill="1" applyBorder="1" applyAlignment="1">
      <alignment vertical="center" wrapText="1"/>
    </xf>
    <xf numFmtId="0" fontId="7" fillId="0" borderId="75" xfId="0" applyFont="1" applyBorder="1" applyAlignment="1">
      <alignment vertical="top" wrapText="1"/>
    </xf>
    <xf numFmtId="0" fontId="6" fillId="0" borderId="17" xfId="0" applyFont="1" applyBorder="1" applyAlignment="1">
      <alignment vertical="top"/>
    </xf>
    <xf numFmtId="0" fontId="7" fillId="0" borderId="18" xfId="1" applyFont="1" applyFill="1" applyBorder="1" applyAlignment="1">
      <alignment vertical="top" wrapText="1"/>
    </xf>
    <xf numFmtId="0" fontId="7" fillId="0" borderId="18" xfId="0" applyFont="1" applyBorder="1" applyAlignment="1">
      <alignment vertical="top" wrapText="1"/>
    </xf>
    <xf numFmtId="0" fontId="6" fillId="7" borderId="31" xfId="0" applyFont="1" applyFill="1" applyBorder="1" applyAlignment="1">
      <alignment vertical="top"/>
    </xf>
    <xf numFmtId="0" fontId="7" fillId="7" borderId="73" xfId="0" applyFont="1" applyFill="1" applyBorder="1" applyAlignment="1">
      <alignment vertical="top" wrapText="1"/>
    </xf>
    <xf numFmtId="0" fontId="7" fillId="7" borderId="74" xfId="0" applyFont="1" applyFill="1" applyBorder="1" applyAlignment="1">
      <alignment vertical="top" wrapText="1"/>
    </xf>
    <xf numFmtId="0" fontId="7" fillId="7" borderId="23" xfId="0" applyFont="1" applyFill="1" applyBorder="1" applyAlignment="1">
      <alignment vertical="top" wrapText="1"/>
    </xf>
    <xf numFmtId="0" fontId="6" fillId="7" borderId="32" xfId="0" applyFont="1" applyFill="1" applyBorder="1" applyAlignment="1">
      <alignment vertical="top"/>
    </xf>
    <xf numFmtId="0" fontId="6" fillId="7" borderId="33" xfId="0" applyFont="1" applyFill="1" applyBorder="1" applyAlignment="1">
      <alignment vertical="top"/>
    </xf>
    <xf numFmtId="0" fontId="7" fillId="7" borderId="75" xfId="0" applyFont="1" applyFill="1" applyBorder="1" applyAlignment="1">
      <alignment vertical="top" wrapText="1"/>
    </xf>
    <xf numFmtId="0" fontId="7" fillId="7" borderId="76" xfId="0" applyFont="1" applyFill="1" applyBorder="1" applyAlignment="1">
      <alignment vertical="top" wrapText="1"/>
    </xf>
    <xf numFmtId="0" fontId="7" fillId="7" borderId="33" xfId="0" applyFont="1" applyFill="1" applyBorder="1" applyAlignment="1">
      <alignment vertical="top" wrapText="1"/>
    </xf>
    <xf numFmtId="0" fontId="7" fillId="4" borderId="129" xfId="0" applyFont="1" applyFill="1" applyBorder="1" applyAlignment="1">
      <alignment vertical="top" wrapText="1"/>
    </xf>
    <xf numFmtId="0" fontId="7" fillId="0" borderId="127" xfId="0" applyFont="1" applyBorder="1" applyAlignment="1">
      <alignment vertical="top" wrapText="1"/>
    </xf>
    <xf numFmtId="0" fontId="7" fillId="0" borderId="128" xfId="0" applyFont="1" applyBorder="1" applyAlignment="1">
      <alignment vertical="top" wrapText="1"/>
    </xf>
    <xf numFmtId="0" fontId="7" fillId="4" borderId="55" xfId="0" applyFont="1" applyFill="1" applyBorder="1" applyAlignment="1">
      <alignment horizontal="left" vertical="top" wrapText="1"/>
    </xf>
    <xf numFmtId="0" fontId="6" fillId="9" borderId="31" xfId="0" applyFont="1" applyFill="1" applyBorder="1"/>
    <xf numFmtId="0" fontId="3" fillId="9" borderId="23" xfId="0" applyFont="1" applyFill="1" applyBorder="1" applyAlignment="1">
      <alignment wrapText="1"/>
    </xf>
    <xf numFmtId="0" fontId="6" fillId="9" borderId="0" xfId="0" applyFont="1" applyFill="1"/>
    <xf numFmtId="0" fontId="3" fillId="9" borderId="146" xfId="0" applyFont="1" applyFill="1" applyBorder="1"/>
    <xf numFmtId="0" fontId="3" fillId="9" borderId="0" xfId="0" applyFont="1" applyFill="1"/>
    <xf numFmtId="0" fontId="4" fillId="9" borderId="0" xfId="0" applyFont="1" applyFill="1"/>
    <xf numFmtId="0" fontId="4" fillId="9" borderId="146" xfId="0" applyFont="1" applyFill="1" applyBorder="1"/>
    <xf numFmtId="0" fontId="4" fillId="9" borderId="74" xfId="0" applyFont="1" applyFill="1" applyBorder="1"/>
    <xf numFmtId="0" fontId="4" fillId="9" borderId="44" xfId="0" applyFont="1" applyFill="1" applyBorder="1"/>
    <xf numFmtId="0" fontId="19" fillId="9" borderId="23" xfId="0" applyFont="1" applyFill="1" applyBorder="1"/>
    <xf numFmtId="0" fontId="6" fillId="9" borderId="39" xfId="0" applyFont="1" applyFill="1" applyBorder="1"/>
    <xf numFmtId="0" fontId="6" fillId="9" borderId="44" xfId="0" applyFont="1" applyFill="1" applyBorder="1"/>
    <xf numFmtId="0" fontId="6" fillId="9" borderId="146" xfId="0" applyFont="1" applyFill="1" applyBorder="1"/>
    <xf numFmtId="0" fontId="11" fillId="9" borderId="155" xfId="0" applyFont="1" applyFill="1" applyBorder="1"/>
    <xf numFmtId="0" fontId="6" fillId="9" borderId="115" xfId="0" applyFont="1" applyFill="1" applyBorder="1"/>
    <xf numFmtId="0" fontId="4" fillId="9" borderId="115" xfId="0" applyFont="1" applyFill="1" applyBorder="1"/>
    <xf numFmtId="0" fontId="6" fillId="9" borderId="74" xfId="0" applyFont="1" applyFill="1" applyBorder="1"/>
    <xf numFmtId="0" fontId="14" fillId="9" borderId="156" xfId="0" applyFont="1" applyFill="1" applyBorder="1" applyAlignment="1">
      <alignment wrapText="1"/>
    </xf>
    <xf numFmtId="0" fontId="14" fillId="9" borderId="101" xfId="0" applyFont="1" applyFill="1" applyBorder="1" applyAlignment="1">
      <alignment wrapText="1"/>
    </xf>
    <xf numFmtId="0" fontId="14" fillId="9" borderId="101" xfId="0" applyFont="1" applyFill="1" applyBorder="1"/>
    <xf numFmtId="0" fontId="4" fillId="9" borderId="101" xfId="0" applyFont="1" applyFill="1" applyBorder="1"/>
    <xf numFmtId="0" fontId="11" fillId="3" borderId="157" xfId="1" applyFont="1" applyFill="1" applyBorder="1" applyAlignment="1">
      <alignment vertical="top"/>
    </xf>
    <xf numFmtId="0" fontId="11" fillId="3" borderId="102" xfId="1" applyFont="1" applyFill="1" applyBorder="1" applyAlignment="1">
      <alignment vertical="top"/>
    </xf>
    <xf numFmtId="0" fontId="12" fillId="4" borderId="102" xfId="0" applyFont="1" applyFill="1" applyBorder="1" applyAlignment="1">
      <alignment vertical="top"/>
    </xf>
    <xf numFmtId="0" fontId="6" fillId="0" borderId="105" xfId="0" applyFont="1" applyBorder="1" applyAlignment="1">
      <alignment vertical="top"/>
    </xf>
    <xf numFmtId="0" fontId="6" fillId="0" borderId="107" xfId="0" applyFont="1" applyBorder="1" applyAlignment="1">
      <alignment vertical="top"/>
    </xf>
    <xf numFmtId="0" fontId="6" fillId="4" borderId="104" xfId="0" applyFont="1" applyFill="1" applyBorder="1" applyAlignment="1">
      <alignment vertical="top"/>
    </xf>
    <xf numFmtId="0" fontId="6" fillId="4" borderId="110" xfId="0" applyFont="1" applyFill="1" applyBorder="1" applyAlignment="1">
      <alignment vertical="top"/>
    </xf>
    <xf numFmtId="0" fontId="11" fillId="0" borderId="156" xfId="1" applyFont="1" applyFill="1" applyBorder="1" applyAlignment="1">
      <alignment vertical="top"/>
    </xf>
    <xf numFmtId="0" fontId="11" fillId="0" borderId="101" xfId="1" applyFont="1" applyFill="1" applyBorder="1" applyAlignment="1">
      <alignment vertical="top"/>
    </xf>
    <xf numFmtId="0" fontId="6" fillId="0" borderId="101" xfId="0" applyFont="1" applyBorder="1" applyAlignment="1">
      <alignment vertical="top"/>
    </xf>
    <xf numFmtId="0" fontId="11" fillId="3" borderId="157" xfId="0" applyFont="1" applyFill="1" applyBorder="1" applyAlignment="1">
      <alignment vertical="top"/>
    </xf>
    <xf numFmtId="0" fontId="11" fillId="3" borderId="102" xfId="0" applyFont="1" applyFill="1" applyBorder="1" applyAlignment="1">
      <alignment vertical="top"/>
    </xf>
    <xf numFmtId="0" fontId="6" fillId="4" borderId="102" xfId="0" applyFont="1" applyFill="1" applyBorder="1" applyAlignment="1">
      <alignment vertical="top"/>
    </xf>
    <xf numFmtId="0" fontId="5" fillId="4" borderId="56" xfId="1" applyFont="1" applyFill="1" applyBorder="1" applyAlignment="1">
      <alignment vertical="top"/>
    </xf>
    <xf numFmtId="0" fontId="11" fillId="0" borderId="157" xfId="1" applyFont="1" applyFill="1" applyBorder="1" applyAlignment="1">
      <alignment vertical="top"/>
    </xf>
    <xf numFmtId="0" fontId="11" fillId="0" borderId="102" xfId="1" applyFont="1" applyFill="1" applyBorder="1" applyAlignment="1">
      <alignment vertical="top"/>
    </xf>
    <xf numFmtId="0" fontId="6" fillId="0" borderId="102" xfId="0" applyFont="1" applyBorder="1" applyAlignment="1">
      <alignment vertical="top"/>
    </xf>
    <xf numFmtId="0" fontId="5" fillId="0" borderId="56" xfId="1" applyFont="1" applyFill="1" applyBorder="1" applyAlignment="1">
      <alignment vertical="top"/>
    </xf>
    <xf numFmtId="0" fontId="11" fillId="0" borderId="157" xfId="1" applyFont="1" applyBorder="1" applyAlignment="1">
      <alignment vertical="top" wrapText="1"/>
    </xf>
    <xf numFmtId="0" fontId="11" fillId="0" borderId="102" xfId="1" applyFont="1" applyBorder="1" applyAlignment="1">
      <alignment vertical="top" wrapText="1"/>
    </xf>
    <xf numFmtId="0" fontId="11" fillId="4" borderId="157" xfId="1" applyFont="1" applyFill="1" applyBorder="1" applyAlignment="1">
      <alignment vertical="top" wrapText="1"/>
    </xf>
    <xf numFmtId="0" fontId="11" fillId="4" borderId="102" xfId="1" applyFont="1" applyFill="1" applyBorder="1" applyAlignment="1">
      <alignment vertical="top" wrapText="1"/>
    </xf>
    <xf numFmtId="0" fontId="11" fillId="0" borderId="157" xfId="1" applyFont="1" applyFill="1" applyBorder="1" applyAlignment="1">
      <alignment vertical="top" wrapText="1"/>
    </xf>
    <xf numFmtId="0" fontId="11" fillId="0" borderId="102" xfId="1" applyFont="1" applyFill="1" applyBorder="1" applyAlignment="1">
      <alignment vertical="top" wrapText="1"/>
    </xf>
    <xf numFmtId="0" fontId="11" fillId="0" borderId="160" xfId="1" applyFont="1" applyFill="1" applyBorder="1" applyAlignment="1">
      <alignment vertical="top" wrapText="1"/>
    </xf>
    <xf numFmtId="0" fontId="11" fillId="0" borderId="104" xfId="1" applyFont="1" applyFill="1" applyBorder="1" applyAlignment="1">
      <alignment vertical="top" wrapText="1"/>
    </xf>
    <xf numFmtId="0" fontId="6" fillId="0" borderId="104" xfId="0" applyFont="1" applyBorder="1" applyAlignment="1">
      <alignment vertical="top"/>
    </xf>
    <xf numFmtId="0" fontId="11" fillId="0" borderId="161" xfId="1" applyFont="1" applyFill="1" applyBorder="1" applyAlignment="1">
      <alignment vertical="top" wrapText="1"/>
    </xf>
    <xf numFmtId="0" fontId="11" fillId="0" borderId="106" xfId="1" applyFont="1" applyFill="1" applyBorder="1" applyAlignment="1">
      <alignment vertical="top" wrapText="1"/>
    </xf>
    <xf numFmtId="0" fontId="6" fillId="0" borderId="106" xfId="0" applyFont="1" applyBorder="1" applyAlignment="1">
      <alignment vertical="top"/>
    </xf>
    <xf numFmtId="0" fontId="11" fillId="4" borderId="156" xfId="1" applyFont="1" applyFill="1" applyBorder="1" applyAlignment="1">
      <alignment vertical="top" wrapText="1"/>
    </xf>
    <xf numFmtId="0" fontId="11" fillId="4" borderId="101" xfId="1" applyFont="1" applyFill="1" applyBorder="1" applyAlignment="1">
      <alignment vertical="top" wrapText="1"/>
    </xf>
    <xf numFmtId="0" fontId="6" fillId="4" borderId="101" xfId="0" applyFont="1" applyFill="1" applyBorder="1" applyAlignment="1">
      <alignment vertical="top"/>
    </xf>
    <xf numFmtId="0" fontId="6" fillId="0" borderId="102" xfId="0" applyFont="1" applyBorder="1"/>
    <xf numFmtId="0" fontId="11" fillId="4" borderId="160" xfId="1" applyFont="1" applyFill="1" applyBorder="1" applyAlignment="1">
      <alignment vertical="top" wrapText="1"/>
    </xf>
    <xf numFmtId="0" fontId="11" fillId="4" borderId="104" xfId="1" applyFont="1" applyFill="1" applyBorder="1" applyAlignment="1">
      <alignment vertical="top" wrapText="1"/>
    </xf>
    <xf numFmtId="0" fontId="6" fillId="4" borderId="111" xfId="0" applyFont="1" applyFill="1" applyBorder="1" applyAlignment="1">
      <alignment vertical="top"/>
    </xf>
    <xf numFmtId="0" fontId="11" fillId="4" borderId="159" xfId="1" applyFont="1" applyFill="1" applyBorder="1" applyAlignment="1">
      <alignment vertical="top" wrapText="1"/>
    </xf>
    <xf numFmtId="0" fontId="11" fillId="4" borderId="107" xfId="1" applyFont="1" applyFill="1" applyBorder="1" applyAlignment="1">
      <alignment vertical="top" wrapText="1"/>
    </xf>
    <xf numFmtId="0" fontId="6" fillId="4" borderId="107" xfId="0" applyFont="1" applyFill="1" applyBorder="1" applyAlignment="1">
      <alignment vertical="top"/>
    </xf>
    <xf numFmtId="0" fontId="6" fillId="4" borderId="102" xfId="0" applyFont="1" applyFill="1" applyBorder="1"/>
    <xf numFmtId="0" fontId="5" fillId="4" borderId="56" xfId="1" applyFont="1" applyFill="1" applyBorder="1"/>
    <xf numFmtId="0" fontId="11" fillId="0" borderId="158" xfId="1" applyFont="1" applyFill="1" applyBorder="1" applyAlignment="1">
      <alignment vertical="top" wrapText="1"/>
    </xf>
    <xf numFmtId="0" fontId="11" fillId="0" borderId="105" xfId="1" applyFont="1" applyFill="1" applyBorder="1" applyAlignment="1">
      <alignment vertical="top" wrapText="1"/>
    </xf>
    <xf numFmtId="0" fontId="11" fillId="0" borderId="159" xfId="1" applyFont="1" applyFill="1" applyBorder="1" applyAlignment="1">
      <alignment vertical="top" wrapText="1"/>
    </xf>
    <xf numFmtId="0" fontId="11" fillId="0" borderId="107" xfId="1" applyFont="1" applyFill="1" applyBorder="1" applyAlignment="1">
      <alignment vertical="top" wrapText="1"/>
    </xf>
    <xf numFmtId="0" fontId="6" fillId="0" borderId="107" xfId="0" applyFont="1" applyBorder="1"/>
    <xf numFmtId="0" fontId="6" fillId="4" borderId="114" xfId="0" applyFont="1" applyFill="1" applyBorder="1" applyAlignment="1">
      <alignment vertical="top"/>
    </xf>
    <xf numFmtId="0" fontId="6" fillId="0" borderId="104" xfId="0" applyFont="1" applyBorder="1"/>
    <xf numFmtId="0" fontId="6" fillId="4" borderId="106" xfId="0" applyFont="1" applyFill="1" applyBorder="1" applyAlignment="1">
      <alignment vertical="top"/>
    </xf>
    <xf numFmtId="0" fontId="11" fillId="4" borderId="155" xfId="1" applyFont="1" applyFill="1" applyBorder="1" applyAlignment="1">
      <alignment vertical="top" wrapText="1"/>
    </xf>
    <xf numFmtId="0" fontId="11" fillId="4" borderId="115" xfId="1" applyFont="1" applyFill="1" applyBorder="1" applyAlignment="1">
      <alignment vertical="top" wrapText="1"/>
    </xf>
    <xf numFmtId="0" fontId="6" fillId="4" borderId="115" xfId="0" applyFont="1" applyFill="1" applyBorder="1" applyAlignment="1">
      <alignment vertical="top"/>
    </xf>
    <xf numFmtId="0" fontId="6" fillId="0" borderId="117" xfId="0" applyFont="1" applyBorder="1" applyAlignment="1">
      <alignment vertical="top"/>
    </xf>
    <xf numFmtId="0" fontId="5" fillId="0" borderId="62" xfId="1" applyFont="1" applyFill="1" applyBorder="1" applyAlignment="1">
      <alignment vertical="top" wrapText="1"/>
    </xf>
    <xf numFmtId="0" fontId="13" fillId="0" borderId="102" xfId="0" applyFont="1" applyBorder="1" applyAlignment="1">
      <alignment vertical="top"/>
    </xf>
    <xf numFmtId="0" fontId="11" fillId="4" borderId="158" xfId="1" applyFont="1" applyFill="1" applyBorder="1" applyAlignment="1">
      <alignment vertical="top" wrapText="1"/>
    </xf>
    <xf numFmtId="0" fontId="11" fillId="4" borderId="105" xfId="1" applyFont="1" applyFill="1" applyBorder="1" applyAlignment="1">
      <alignment vertical="top" wrapText="1"/>
    </xf>
    <xf numFmtId="0" fontId="6" fillId="4" borderId="105" xfId="0" applyFont="1" applyFill="1" applyBorder="1" applyAlignment="1">
      <alignment vertical="top"/>
    </xf>
    <xf numFmtId="0" fontId="11" fillId="4" borderId="157" xfId="1" applyFont="1" applyFill="1" applyBorder="1" applyAlignment="1">
      <alignment vertical="top"/>
    </xf>
    <xf numFmtId="0" fontId="11" fillId="4" borderId="102" xfId="1" applyFont="1" applyFill="1" applyBorder="1" applyAlignment="1">
      <alignment vertical="top"/>
    </xf>
    <xf numFmtId="0" fontId="5" fillId="0" borderId="102" xfId="1" applyFont="1" applyFill="1" applyBorder="1" applyAlignment="1">
      <alignment vertical="top" wrapText="1"/>
    </xf>
    <xf numFmtId="0" fontId="6" fillId="4" borderId="102" xfId="0" applyFont="1" applyFill="1" applyBorder="1" applyAlignment="1">
      <alignment horizontal="left" vertical="top" wrapText="1"/>
    </xf>
    <xf numFmtId="0" fontId="6" fillId="9" borderId="73" xfId="0" applyFont="1" applyFill="1" applyBorder="1"/>
    <xf numFmtId="0" fontId="20" fillId="9" borderId="146" xfId="0" applyFont="1" applyFill="1" applyBorder="1"/>
    <xf numFmtId="0" fontId="19" fillId="9" borderId="146" xfId="0" applyFont="1" applyFill="1" applyBorder="1"/>
    <xf numFmtId="0" fontId="21" fillId="9" borderId="22" xfId="0" applyFont="1" applyFill="1" applyBorder="1"/>
    <xf numFmtId="0" fontId="11" fillId="0" borderId="11" xfId="1" applyFont="1" applyFill="1" applyBorder="1" applyAlignment="1">
      <alignment vertical="top"/>
    </xf>
    <xf numFmtId="0" fontId="11" fillId="4" borderId="11" xfId="1" applyFont="1" applyFill="1" applyBorder="1" applyAlignment="1">
      <alignment vertical="top" wrapText="1"/>
    </xf>
    <xf numFmtId="0" fontId="11" fillId="0" borderId="11" xfId="1" applyFont="1" applyFill="1" applyBorder="1" applyAlignment="1">
      <alignment vertical="top" wrapText="1"/>
    </xf>
    <xf numFmtId="0" fontId="4" fillId="12" borderId="148" xfId="0" applyFont="1" applyFill="1" applyBorder="1" applyAlignment="1">
      <alignment vertical="top"/>
    </xf>
    <xf numFmtId="0" fontId="7" fillId="12" borderId="148" xfId="0" applyFont="1" applyFill="1" applyBorder="1" applyAlignment="1">
      <alignment vertical="top" wrapText="1"/>
    </xf>
    <xf numFmtId="0" fontId="4" fillId="12" borderId="163" xfId="0" applyFont="1" applyFill="1" applyBorder="1" applyAlignment="1">
      <alignment vertical="top"/>
    </xf>
    <xf numFmtId="0" fontId="6" fillId="12" borderId="148" xfId="0" applyFont="1" applyFill="1" applyBorder="1" applyAlignment="1">
      <alignment vertical="top"/>
    </xf>
    <xf numFmtId="0" fontId="4" fillId="12" borderId="151" xfId="0" applyFont="1" applyFill="1" applyBorder="1" applyAlignment="1">
      <alignment vertical="top"/>
    </xf>
    <xf numFmtId="0" fontId="4" fillId="12" borderId="38" xfId="0" applyFont="1" applyFill="1" applyBorder="1" applyAlignment="1">
      <alignment vertical="top"/>
    </xf>
    <xf numFmtId="0" fontId="4" fillId="12" borderId="146" xfId="0" applyFont="1" applyFill="1" applyBorder="1" applyAlignment="1">
      <alignment vertical="top"/>
    </xf>
    <xf numFmtId="0" fontId="4" fillId="12" borderId="147" xfId="0" applyFont="1" applyFill="1" applyBorder="1" applyAlignment="1">
      <alignment vertical="top"/>
    </xf>
    <xf numFmtId="0" fontId="4" fillId="12" borderId="37" xfId="0" applyFont="1" applyFill="1" applyBorder="1" applyAlignment="1">
      <alignment vertical="top"/>
    </xf>
    <xf numFmtId="0" fontId="7" fillId="12" borderId="37" xfId="0" applyFont="1" applyFill="1" applyBorder="1" applyAlignment="1">
      <alignment vertical="top" wrapText="1"/>
    </xf>
    <xf numFmtId="0" fontId="3" fillId="9" borderId="115" xfId="0" applyFont="1" applyFill="1" applyBorder="1" applyAlignment="1">
      <alignment wrapText="1"/>
    </xf>
    <xf numFmtId="0" fontId="7" fillId="8" borderId="62" xfId="1" applyFont="1" applyFill="1" applyBorder="1" applyAlignment="1">
      <alignment vertical="top" wrapText="1"/>
    </xf>
    <xf numFmtId="0" fontId="7" fillId="8" borderId="70" xfId="1" applyFont="1" applyFill="1" applyBorder="1" applyAlignment="1">
      <alignment vertical="top" wrapText="1"/>
    </xf>
    <xf numFmtId="0" fontId="7" fillId="4" borderId="70" xfId="1" applyFont="1" applyFill="1" applyBorder="1" applyAlignment="1">
      <alignment vertical="top" wrapText="1"/>
    </xf>
    <xf numFmtId="0" fontId="7" fillId="4" borderId="94" xfId="1" applyFont="1" applyFill="1" applyBorder="1" applyAlignment="1">
      <alignment vertical="top" wrapText="1"/>
    </xf>
    <xf numFmtId="0" fontId="7" fillId="0" borderId="56" xfId="1" applyFont="1" applyBorder="1" applyAlignment="1">
      <alignment vertical="top" wrapText="1"/>
    </xf>
    <xf numFmtId="0" fontId="7" fillId="4" borderId="56" xfId="1" applyFont="1" applyFill="1" applyBorder="1" applyAlignment="1">
      <alignment vertical="top" wrapText="1"/>
    </xf>
    <xf numFmtId="0" fontId="7" fillId="0" borderId="56" xfId="1" applyFont="1" applyFill="1" applyBorder="1" applyAlignment="1">
      <alignment vertical="top" wrapText="1"/>
    </xf>
    <xf numFmtId="0" fontId="7" fillId="0" borderId="62" xfId="1" applyFont="1" applyFill="1" applyBorder="1" applyAlignment="1">
      <alignment vertical="top" wrapText="1"/>
    </xf>
    <xf numFmtId="0" fontId="7" fillId="0" borderId="66" xfId="1" applyFont="1" applyFill="1" applyBorder="1" applyAlignment="1">
      <alignment vertical="top" wrapText="1"/>
    </xf>
    <xf numFmtId="0" fontId="7" fillId="0" borderId="70" xfId="1" applyFont="1" applyFill="1" applyBorder="1" applyAlignment="1">
      <alignment vertical="top" wrapText="1"/>
    </xf>
    <xf numFmtId="0" fontId="7" fillId="4" borderId="54" xfId="1" applyFont="1" applyFill="1" applyBorder="1" applyAlignment="1">
      <alignment vertical="top" wrapText="1"/>
    </xf>
    <xf numFmtId="0" fontId="7" fillId="7" borderId="62" xfId="1" applyFont="1" applyFill="1" applyBorder="1" applyAlignment="1">
      <alignment vertical="top" wrapText="1"/>
    </xf>
    <xf numFmtId="0" fontId="7" fillId="0" borderId="58" xfId="1" applyFont="1" applyFill="1" applyBorder="1" applyAlignment="1">
      <alignment vertical="top" wrapText="1"/>
    </xf>
    <xf numFmtId="0" fontId="7" fillId="0" borderId="60" xfId="1" applyFont="1" applyFill="1" applyBorder="1" applyAlignment="1">
      <alignment vertical="top" wrapText="1"/>
    </xf>
    <xf numFmtId="0" fontId="7" fillId="8" borderId="66" xfId="1" applyFont="1" applyFill="1" applyBorder="1" applyAlignment="1">
      <alignment vertical="top" wrapText="1"/>
    </xf>
    <xf numFmtId="0" fontId="7" fillId="4" borderId="62" xfId="1" applyFont="1" applyFill="1" applyBorder="1" applyAlignment="1">
      <alignment vertical="top" wrapText="1"/>
    </xf>
    <xf numFmtId="0" fontId="7" fillId="4" borderId="60" xfId="1" applyFont="1" applyFill="1" applyBorder="1" applyAlignment="1">
      <alignment vertical="top" wrapText="1"/>
    </xf>
    <xf numFmtId="0" fontId="7" fillId="7" borderId="70" xfId="1" applyFont="1" applyFill="1" applyBorder="1" applyAlignment="1">
      <alignment vertical="top" wrapText="1"/>
    </xf>
    <xf numFmtId="0" fontId="7" fillId="4" borderId="66" xfId="1" applyFont="1" applyFill="1" applyBorder="1" applyAlignment="1">
      <alignment vertical="top" wrapText="1"/>
    </xf>
    <xf numFmtId="0" fontId="7" fillId="4" borderId="74" xfId="1" applyFont="1" applyFill="1" applyBorder="1" applyAlignment="1">
      <alignment vertical="top" wrapText="1"/>
    </xf>
    <xf numFmtId="0" fontId="7" fillId="8" borderId="74" xfId="1" applyFont="1" applyFill="1" applyBorder="1" applyAlignment="1">
      <alignment vertical="top" wrapText="1"/>
    </xf>
    <xf numFmtId="0" fontId="7" fillId="0" borderId="78" xfId="1" applyFont="1" applyFill="1" applyBorder="1" applyAlignment="1">
      <alignment vertical="top" wrapText="1"/>
    </xf>
    <xf numFmtId="0" fontId="7" fillId="8" borderId="78" xfId="1" applyFont="1" applyFill="1" applyBorder="1" applyAlignment="1">
      <alignment vertical="top" wrapText="1"/>
    </xf>
    <xf numFmtId="0" fontId="7" fillId="7" borderId="74" xfId="1" applyFont="1" applyFill="1" applyBorder="1" applyAlignment="1">
      <alignment vertical="top" wrapText="1"/>
    </xf>
    <xf numFmtId="0" fontId="7" fillId="7" borderId="76" xfId="1" applyFont="1" applyFill="1" applyBorder="1" applyAlignment="1">
      <alignment vertical="top" wrapText="1"/>
    </xf>
    <xf numFmtId="0" fontId="7" fillId="7" borderId="78" xfId="1" applyFont="1" applyFill="1" applyBorder="1" applyAlignment="1">
      <alignment vertical="top" wrapText="1"/>
    </xf>
    <xf numFmtId="0" fontId="7" fillId="4" borderId="58" xfId="1" applyFont="1" applyFill="1" applyBorder="1" applyAlignment="1">
      <alignment vertical="top" wrapText="1"/>
    </xf>
    <xf numFmtId="0" fontId="7" fillId="4" borderId="56" xfId="1" applyFont="1" applyFill="1" applyBorder="1" applyAlignment="1">
      <alignment horizontal="center" vertical="top" wrapText="1"/>
    </xf>
    <xf numFmtId="0" fontId="3" fillId="9" borderId="73" xfId="0" applyFont="1" applyFill="1" applyBorder="1" applyAlignment="1">
      <alignment wrapText="1"/>
    </xf>
    <xf numFmtId="0" fontId="4" fillId="9" borderId="115" xfId="0" applyFont="1" applyFill="1" applyBorder="1" applyAlignment="1">
      <alignment horizontal="left"/>
    </xf>
    <xf numFmtId="0" fontId="21" fillId="9" borderId="36" xfId="0" applyFont="1" applyFill="1" applyBorder="1"/>
    <xf numFmtId="0" fontId="3" fillId="9" borderId="37" xfId="0" applyFont="1" applyFill="1" applyBorder="1" applyAlignment="1">
      <alignment wrapText="1"/>
    </xf>
    <xf numFmtId="0" fontId="3" fillId="9" borderId="0" xfId="0" applyFont="1" applyFill="1" applyAlignment="1">
      <alignment wrapText="1"/>
    </xf>
    <xf numFmtId="0" fontId="19" fillId="9" borderId="0" xfId="0" applyFont="1" applyFill="1"/>
    <xf numFmtId="0" fontId="7" fillId="0" borderId="55" xfId="0" applyFont="1" applyBorder="1" applyAlignment="1">
      <alignment vertical="top"/>
    </xf>
    <xf numFmtId="0" fontId="4" fillId="7" borderId="173" xfId="0" applyFont="1" applyFill="1" applyBorder="1" applyAlignment="1">
      <alignment vertical="top"/>
    </xf>
    <xf numFmtId="0" fontId="7" fillId="7" borderId="173" xfId="0" applyFont="1" applyFill="1" applyBorder="1" applyAlignment="1">
      <alignment vertical="top" wrapText="1"/>
    </xf>
    <xf numFmtId="0" fontId="4" fillId="7" borderId="175" xfId="0" applyFont="1" applyFill="1" applyBorder="1" applyAlignment="1">
      <alignment vertical="top"/>
    </xf>
    <xf numFmtId="0" fontId="7" fillId="7" borderId="175" xfId="0" applyFont="1" applyFill="1" applyBorder="1" applyAlignment="1">
      <alignment vertical="top" wrapText="1"/>
    </xf>
    <xf numFmtId="0" fontId="4" fillId="0" borderId="173" xfId="0" applyFont="1" applyBorder="1" applyAlignment="1">
      <alignment vertical="top"/>
    </xf>
    <xf numFmtId="0" fontId="7" fillId="0" borderId="173" xfId="0" applyFont="1" applyBorder="1" applyAlignment="1">
      <alignment vertical="top" wrapText="1"/>
    </xf>
    <xf numFmtId="0" fontId="4" fillId="7" borderId="177" xfId="0" applyFont="1" applyFill="1" applyBorder="1" applyAlignment="1">
      <alignment vertical="top"/>
    </xf>
    <xf numFmtId="0" fontId="7" fillId="7" borderId="178" xfId="0" applyFont="1" applyFill="1" applyBorder="1" applyAlignment="1">
      <alignment vertical="top" wrapText="1"/>
    </xf>
    <xf numFmtId="0" fontId="11" fillId="7" borderId="173" xfId="0" applyFont="1" applyFill="1" applyBorder="1" applyAlignment="1">
      <alignment vertical="top" wrapText="1"/>
    </xf>
    <xf numFmtId="0" fontId="6" fillId="7" borderId="173" xfId="0" applyFont="1" applyFill="1" applyBorder="1" applyAlignment="1">
      <alignment vertical="top"/>
    </xf>
    <xf numFmtId="0" fontId="4" fillId="7" borderId="180" xfId="0" applyFont="1" applyFill="1" applyBorder="1" applyAlignment="1">
      <alignment vertical="top"/>
    </xf>
    <xf numFmtId="0" fontId="7" fillId="7" borderId="180" xfId="0" applyFont="1" applyFill="1" applyBorder="1" applyAlignment="1">
      <alignment vertical="top" wrapText="1"/>
    </xf>
    <xf numFmtId="0" fontId="4" fillId="7" borderId="182" xfId="0" applyFont="1" applyFill="1" applyBorder="1" applyAlignment="1">
      <alignment vertical="top"/>
    </xf>
    <xf numFmtId="0" fontId="7" fillId="7" borderId="182" xfId="0" applyFont="1" applyFill="1" applyBorder="1" applyAlignment="1">
      <alignment vertical="top" wrapText="1"/>
    </xf>
    <xf numFmtId="0" fontId="6" fillId="7" borderId="180" xfId="0" applyFont="1" applyFill="1" applyBorder="1" applyAlignment="1">
      <alignment vertical="top"/>
    </xf>
    <xf numFmtId="0" fontId="4" fillId="0" borderId="182" xfId="0" applyFont="1" applyBorder="1" applyAlignment="1">
      <alignment vertical="top"/>
    </xf>
    <xf numFmtId="0" fontId="7" fillId="0" borderId="182" xfId="0" applyFont="1" applyBorder="1" applyAlignment="1">
      <alignment vertical="top" wrapText="1"/>
    </xf>
    <xf numFmtId="0" fontId="4" fillId="0" borderId="180" xfId="0" applyFont="1" applyBorder="1" applyAlignment="1">
      <alignment vertical="top"/>
    </xf>
    <xf numFmtId="0" fontId="7" fillId="0" borderId="180" xfId="0" applyFont="1" applyBorder="1" applyAlignment="1">
      <alignment vertical="top" wrapText="1"/>
    </xf>
    <xf numFmtId="0" fontId="3" fillId="9" borderId="74" xfId="0" applyFont="1" applyFill="1" applyBorder="1" applyAlignment="1">
      <alignment wrapText="1"/>
    </xf>
    <xf numFmtId="0" fontId="19" fillId="9" borderId="0" xfId="0" applyFont="1" applyFill="1" applyAlignment="1">
      <alignment horizontal="left"/>
    </xf>
    <xf numFmtId="0" fontId="0" fillId="9" borderId="0" xfId="0" applyFill="1" applyAlignment="1">
      <alignment horizontal="center"/>
    </xf>
    <xf numFmtId="0" fontId="4" fillId="9" borderId="37" xfId="0" applyFont="1" applyFill="1" applyBorder="1" applyAlignment="1">
      <alignment horizontal="center"/>
    </xf>
    <xf numFmtId="0" fontId="0" fillId="9" borderId="37" xfId="0" applyFill="1" applyBorder="1" applyAlignment="1">
      <alignment horizontal="center"/>
    </xf>
    <xf numFmtId="0" fontId="3" fillId="0" borderId="57" xfId="0" applyFont="1" applyBorder="1" applyAlignment="1">
      <alignment vertical="top" wrapText="1"/>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60" xfId="0" applyFont="1" applyBorder="1" applyAlignment="1">
      <alignment vertical="top" wrapText="1"/>
    </xf>
    <xf numFmtId="0" fontId="7" fillId="4" borderId="56" xfId="0" applyFont="1" applyFill="1" applyBorder="1" applyAlignment="1">
      <alignment horizontal="left" vertical="top" wrapText="1"/>
    </xf>
    <xf numFmtId="0" fontId="4" fillId="7" borderId="184" xfId="0" applyFont="1" applyFill="1" applyBorder="1" applyAlignment="1">
      <alignment vertical="top"/>
    </xf>
    <xf numFmtId="0" fontId="3" fillId="9" borderId="73" xfId="0" applyFont="1" applyFill="1" applyBorder="1"/>
    <xf numFmtId="0" fontId="3" fillId="0" borderId="53" xfId="0" applyFont="1" applyBorder="1" applyAlignment="1">
      <alignment vertical="top" wrapText="1"/>
    </xf>
    <xf numFmtId="0" fontId="11" fillId="0" borderId="102" xfId="0" applyFont="1" applyBorder="1" applyAlignment="1">
      <alignment vertical="top" wrapText="1"/>
    </xf>
    <xf numFmtId="0" fontId="6" fillId="0" borderId="0" xfId="0" applyFont="1" applyAlignment="1">
      <alignment wrapText="1"/>
    </xf>
    <xf numFmtId="0" fontId="7" fillId="4" borderId="61" xfId="1" applyFont="1" applyFill="1" applyBorder="1" applyAlignment="1">
      <alignment vertical="top" wrapText="1"/>
    </xf>
    <xf numFmtId="0" fontId="7" fillId="4" borderId="69" xfId="1" applyFont="1" applyFill="1" applyBorder="1" applyAlignment="1">
      <alignment vertical="top" wrapText="1"/>
    </xf>
    <xf numFmtId="0" fontId="7" fillId="4" borderId="93" xfId="1" applyFont="1" applyFill="1" applyBorder="1" applyAlignment="1">
      <alignment vertical="top" wrapText="1"/>
    </xf>
    <xf numFmtId="0" fontId="7" fillId="8" borderId="61" xfId="1" applyFont="1" applyFill="1" applyBorder="1" applyAlignment="1">
      <alignment vertical="top" wrapText="1"/>
    </xf>
    <xf numFmtId="0" fontId="7" fillId="8" borderId="69" xfId="1" applyFont="1" applyFill="1" applyBorder="1" applyAlignment="1">
      <alignment vertical="top" wrapText="1"/>
    </xf>
    <xf numFmtId="0" fontId="7" fillId="0" borderId="55" xfId="1" applyFont="1" applyBorder="1" applyAlignment="1">
      <alignment vertical="top" wrapText="1"/>
    </xf>
    <xf numFmtId="0" fontId="7" fillId="4" borderId="55" xfId="1" applyFont="1" applyFill="1" applyBorder="1" applyAlignment="1">
      <alignment vertical="top" wrapText="1"/>
    </xf>
    <xf numFmtId="0" fontId="7" fillId="0" borderId="55" xfId="1" applyFont="1" applyFill="1" applyBorder="1" applyAlignment="1">
      <alignment vertical="top" wrapText="1"/>
    </xf>
    <xf numFmtId="0" fontId="7" fillId="0" borderId="61" xfId="1" applyFont="1" applyFill="1" applyBorder="1" applyAlignment="1">
      <alignment vertical="top" wrapText="1"/>
    </xf>
    <xf numFmtId="0" fontId="7" fillId="0" borderId="65" xfId="1" applyFont="1" applyFill="1" applyBorder="1" applyAlignment="1">
      <alignment vertical="top" wrapText="1"/>
    </xf>
    <xf numFmtId="0" fontId="7" fillId="0" borderId="69" xfId="1" applyFont="1" applyFill="1" applyBorder="1" applyAlignment="1">
      <alignment vertical="top" wrapText="1"/>
    </xf>
    <xf numFmtId="0" fontId="7" fillId="4" borderId="53" xfId="1" applyFont="1" applyFill="1" applyBorder="1" applyAlignment="1">
      <alignment vertical="top" wrapText="1"/>
    </xf>
    <xf numFmtId="0" fontId="7" fillId="7" borderId="61" xfId="1" applyFont="1" applyFill="1" applyBorder="1" applyAlignment="1">
      <alignment vertical="top" wrapText="1"/>
    </xf>
    <xf numFmtId="0" fontId="7" fillId="8" borderId="65" xfId="1" applyFont="1" applyFill="1" applyBorder="1" applyAlignment="1">
      <alignment vertical="top" wrapText="1"/>
    </xf>
    <xf numFmtId="0" fontId="7" fillId="7" borderId="69" xfId="1" applyFont="1" applyFill="1" applyBorder="1" applyAlignment="1">
      <alignment vertical="top" wrapText="1"/>
    </xf>
    <xf numFmtId="0" fontId="7" fillId="4" borderId="65" xfId="1" applyFont="1" applyFill="1" applyBorder="1" applyAlignment="1">
      <alignment vertical="top" wrapText="1"/>
    </xf>
    <xf numFmtId="0" fontId="7" fillId="4" borderId="73" xfId="1" applyFont="1" applyFill="1" applyBorder="1" applyAlignment="1">
      <alignment vertical="top" wrapText="1"/>
    </xf>
    <xf numFmtId="0" fontId="7" fillId="8" borderId="73" xfId="1" applyFont="1" applyFill="1" applyBorder="1" applyAlignment="1">
      <alignment vertical="top" wrapText="1"/>
    </xf>
    <xf numFmtId="0" fontId="7" fillId="0" borderId="77" xfId="1" applyFont="1" applyFill="1" applyBorder="1" applyAlignment="1">
      <alignment vertical="top" wrapText="1"/>
    </xf>
    <xf numFmtId="0" fontId="7" fillId="8" borderId="77" xfId="1" applyFont="1" applyFill="1" applyBorder="1" applyAlignment="1">
      <alignment vertical="top" wrapText="1"/>
    </xf>
    <xf numFmtId="0" fontId="7" fillId="7" borderId="73" xfId="1" applyFont="1" applyFill="1" applyBorder="1" applyAlignment="1">
      <alignment vertical="top" wrapText="1"/>
    </xf>
    <xf numFmtId="0" fontId="7" fillId="7" borderId="75" xfId="1" applyFont="1" applyFill="1" applyBorder="1" applyAlignment="1">
      <alignment vertical="top" wrapText="1"/>
    </xf>
    <xf numFmtId="0" fontId="7" fillId="7" borderId="77" xfId="1" applyFont="1" applyFill="1" applyBorder="1" applyAlignment="1">
      <alignment vertical="top" wrapText="1"/>
    </xf>
    <xf numFmtId="0" fontId="7" fillId="4" borderId="55" xfId="1" applyFont="1" applyFill="1" applyBorder="1" applyAlignment="1">
      <alignment horizontal="left" vertical="top" wrapText="1"/>
    </xf>
    <xf numFmtId="0" fontId="21" fillId="9" borderId="38" xfId="0" applyFont="1" applyFill="1" applyBorder="1"/>
    <xf numFmtId="0" fontId="14" fillId="9" borderId="0" xfId="0" applyFont="1" applyFill="1"/>
    <xf numFmtId="0" fontId="4" fillId="9" borderId="73" xfId="0" applyFont="1" applyFill="1" applyBorder="1"/>
    <xf numFmtId="0" fontId="14" fillId="9" borderId="115" xfId="0" applyFont="1" applyFill="1" applyBorder="1"/>
    <xf numFmtId="0" fontId="6" fillId="9" borderId="186" xfId="0" applyFont="1" applyFill="1" applyBorder="1"/>
    <xf numFmtId="0" fontId="14" fillId="9" borderId="53" xfId="0" applyFont="1" applyFill="1" applyBorder="1" applyAlignment="1">
      <alignment wrapText="1"/>
    </xf>
    <xf numFmtId="0" fontId="3" fillId="9" borderId="187" xfId="0" applyFont="1" applyFill="1" applyBorder="1" applyAlignment="1">
      <alignment wrapText="1"/>
    </xf>
    <xf numFmtId="0" fontId="11" fillId="4" borderId="102" xfId="0" applyFont="1" applyFill="1" applyBorder="1" applyAlignment="1">
      <alignment vertical="top" wrapText="1"/>
    </xf>
    <xf numFmtId="0" fontId="7" fillId="4" borderId="188" xfId="0" applyFont="1" applyFill="1" applyBorder="1" applyAlignment="1">
      <alignment vertical="top" wrapText="1"/>
    </xf>
    <xf numFmtId="0" fontId="10" fillId="0" borderId="57" xfId="0" applyFont="1" applyBorder="1" applyAlignment="1">
      <alignment vertical="top" wrapText="1"/>
    </xf>
    <xf numFmtId="0" fontId="10" fillId="0" borderId="105" xfId="0" applyFont="1" applyBorder="1" applyAlignment="1">
      <alignment vertical="top" wrapText="1"/>
    </xf>
    <xf numFmtId="0" fontId="11" fillId="0" borderId="105" xfId="0" applyFont="1" applyBorder="1" applyAlignment="1">
      <alignment vertical="top" wrapText="1"/>
    </xf>
    <xf numFmtId="0" fontId="10" fillId="0" borderId="59" xfId="0" applyFont="1" applyBorder="1" applyAlignment="1">
      <alignment vertical="top" wrapText="1"/>
    </xf>
    <xf numFmtId="0" fontId="10" fillId="0" borderId="107" xfId="0" applyFont="1" applyBorder="1" applyAlignment="1">
      <alignment vertical="top" wrapText="1"/>
    </xf>
    <xf numFmtId="0" fontId="11" fillId="0" borderId="107" xfId="0" applyFont="1" applyBorder="1" applyAlignment="1">
      <alignment vertical="top" wrapText="1"/>
    </xf>
    <xf numFmtId="0" fontId="7" fillId="0" borderId="190" xfId="0" applyFont="1" applyBorder="1" applyAlignment="1">
      <alignment vertical="top" wrapText="1"/>
    </xf>
    <xf numFmtId="0" fontId="11" fillId="4" borderId="104" xfId="0" applyFont="1" applyFill="1" applyBorder="1" applyAlignment="1">
      <alignment vertical="top" wrapText="1"/>
    </xf>
    <xf numFmtId="0" fontId="7" fillId="4" borderId="191" xfId="0" applyFont="1" applyFill="1" applyBorder="1" applyAlignment="1">
      <alignment vertical="top" wrapText="1"/>
    </xf>
    <xf numFmtId="0" fontId="11" fillId="4" borderId="110" xfId="0" applyFont="1" applyFill="1" applyBorder="1" applyAlignment="1">
      <alignment vertical="top" wrapText="1"/>
    </xf>
    <xf numFmtId="0" fontId="7" fillId="4" borderId="193" xfId="0" applyFont="1" applyFill="1" applyBorder="1" applyAlignment="1">
      <alignment vertical="top" wrapText="1"/>
    </xf>
    <xf numFmtId="0" fontId="7" fillId="0" borderId="187" xfId="0" applyFont="1" applyBorder="1" applyAlignment="1">
      <alignment vertical="top" wrapText="1"/>
    </xf>
    <xf numFmtId="0" fontId="3" fillId="4" borderId="188" xfId="0" applyFont="1" applyFill="1" applyBorder="1" applyAlignment="1">
      <alignment vertical="top" wrapText="1"/>
    </xf>
    <xf numFmtId="0" fontId="14" fillId="0" borderId="102" xfId="0" applyFont="1" applyBorder="1" applyAlignment="1">
      <alignment vertical="top" wrapText="1"/>
    </xf>
    <xf numFmtId="0" fontId="3" fillId="0" borderId="188" xfId="0" applyFont="1" applyBorder="1" applyAlignment="1">
      <alignment vertical="top" wrapText="1"/>
    </xf>
    <xf numFmtId="0" fontId="11" fillId="8" borderId="104" xfId="0" applyFont="1" applyFill="1" applyBorder="1" applyAlignment="1">
      <alignment vertical="top" wrapText="1"/>
    </xf>
    <xf numFmtId="0" fontId="7" fillId="0" borderId="188" xfId="0" applyFont="1" applyBorder="1" applyAlignment="1">
      <alignment vertical="top" wrapText="1"/>
    </xf>
    <xf numFmtId="0" fontId="1" fillId="11" borderId="148" xfId="1" applyFill="1" applyBorder="1" applyAlignment="1">
      <alignment horizontal="left" vertical="center" wrapText="1" indent="2"/>
    </xf>
    <xf numFmtId="0" fontId="1" fillId="0" borderId="148" xfId="1" applyBorder="1" applyAlignment="1">
      <alignment horizontal="left" vertical="center" wrapText="1" indent="2"/>
    </xf>
    <xf numFmtId="0" fontId="0" fillId="11" borderId="148" xfId="0" applyFill="1" applyBorder="1"/>
    <xf numFmtId="0" fontId="0" fillId="0" borderId="148" xfId="0" applyBorder="1"/>
    <xf numFmtId="0" fontId="22" fillId="10" borderId="0" xfId="1" applyFont="1" applyFill="1" applyBorder="1" applyAlignment="1">
      <alignment horizontal="left" vertical="center" wrapText="1" indent="1"/>
    </xf>
    <xf numFmtId="0" fontId="16" fillId="10" borderId="0" xfId="0" applyFont="1" applyFill="1"/>
    <xf numFmtId="0" fontId="11" fillId="4" borderId="10" xfId="1" applyFont="1" applyFill="1" applyBorder="1" applyAlignment="1">
      <alignment vertical="top" wrapText="1"/>
    </xf>
    <xf numFmtId="0" fontId="11" fillId="4" borderId="9" xfId="1" applyFont="1" applyFill="1" applyBorder="1" applyAlignment="1">
      <alignment vertical="top" wrapText="1"/>
    </xf>
    <xf numFmtId="0" fontId="7" fillId="4" borderId="0" xfId="0" applyFont="1" applyFill="1" applyAlignment="1">
      <alignment vertical="top" wrapText="1"/>
    </xf>
    <xf numFmtId="0" fontId="21" fillId="9" borderId="37" xfId="0" applyFont="1" applyFill="1" applyBorder="1"/>
    <xf numFmtId="0" fontId="6" fillId="0" borderId="146" xfId="0" applyFont="1" applyBorder="1"/>
    <xf numFmtId="0" fontId="3" fillId="0" borderId="146" xfId="0" applyFont="1" applyBorder="1" applyAlignment="1">
      <alignment wrapText="1"/>
    </xf>
    <xf numFmtId="0" fontId="7" fillId="0" borderId="146" xfId="0" applyFont="1" applyBorder="1" applyAlignment="1">
      <alignment vertical="top" wrapText="1"/>
    </xf>
    <xf numFmtId="0" fontId="7" fillId="4" borderId="3" xfId="0" applyFont="1" applyFill="1" applyBorder="1" applyAlignment="1">
      <alignment vertical="top" wrapText="1"/>
    </xf>
    <xf numFmtId="0" fontId="4" fillId="9" borderId="25" xfId="0" applyFont="1" applyFill="1" applyBorder="1"/>
    <xf numFmtId="0" fontId="3" fillId="9" borderId="26" xfId="0" applyFont="1" applyFill="1" applyBorder="1" applyAlignment="1">
      <alignment wrapText="1"/>
    </xf>
    <xf numFmtId="0" fontId="3" fillId="9" borderId="201" xfId="0" applyFont="1" applyFill="1" applyBorder="1" applyAlignment="1">
      <alignment wrapText="1"/>
    </xf>
    <xf numFmtId="0" fontId="3" fillId="9" borderId="25" xfId="0" applyFont="1" applyFill="1" applyBorder="1" applyAlignment="1">
      <alignment wrapText="1"/>
    </xf>
    <xf numFmtId="0" fontId="4" fillId="9" borderId="26" xfId="0" applyFont="1" applyFill="1" applyBorder="1"/>
    <xf numFmtId="0" fontId="3" fillId="9" borderId="39" xfId="0" applyFont="1" applyFill="1" applyBorder="1" applyAlignment="1">
      <alignment wrapText="1"/>
    </xf>
    <xf numFmtId="0" fontId="3" fillId="9" borderId="44" xfId="0" applyFont="1" applyFill="1" applyBorder="1" applyAlignment="1">
      <alignment wrapText="1"/>
    </xf>
    <xf numFmtId="0" fontId="3" fillId="9" borderId="146" xfId="0" applyFont="1" applyFill="1" applyBorder="1" applyAlignment="1">
      <alignment wrapText="1"/>
    </xf>
    <xf numFmtId="0" fontId="3" fillId="9" borderId="45" xfId="0" applyFont="1" applyFill="1" applyBorder="1" applyAlignment="1">
      <alignment wrapText="1"/>
    </xf>
    <xf numFmtId="0" fontId="7" fillId="0" borderId="119" xfId="0" applyFont="1" applyBorder="1" applyAlignment="1">
      <alignment vertical="top" wrapText="1"/>
    </xf>
    <xf numFmtId="0" fontId="4" fillId="4" borderId="198" xfId="0" applyFont="1" applyFill="1" applyBorder="1" applyAlignment="1">
      <alignment vertical="top"/>
    </xf>
    <xf numFmtId="0" fontId="4" fillId="9" borderId="28" xfId="0" applyFont="1" applyFill="1" applyBorder="1"/>
    <xf numFmtId="0" fontId="4" fillId="4" borderId="20" xfId="0" applyFont="1" applyFill="1" applyBorder="1" applyAlignment="1">
      <alignment vertical="top"/>
    </xf>
    <xf numFmtId="0" fontId="4" fillId="4" borderId="213" xfId="0" applyFont="1" applyFill="1" applyBorder="1" applyAlignment="1">
      <alignment vertical="top"/>
    </xf>
    <xf numFmtId="0" fontId="7" fillId="4" borderId="215" xfId="0" applyFont="1" applyFill="1" applyBorder="1" applyAlignment="1">
      <alignment vertical="top" wrapText="1"/>
    </xf>
    <xf numFmtId="0" fontId="4" fillId="4" borderId="216" xfId="0" applyFont="1" applyFill="1" applyBorder="1" applyAlignment="1">
      <alignment vertical="top"/>
    </xf>
    <xf numFmtId="0" fontId="6" fillId="4" borderId="3" xfId="0" applyFont="1" applyFill="1" applyBorder="1" applyAlignment="1">
      <alignment vertical="top"/>
    </xf>
    <xf numFmtId="0" fontId="6" fillId="4" borderId="215" xfId="0" applyFont="1" applyFill="1" applyBorder="1" applyAlignment="1">
      <alignment vertical="top"/>
    </xf>
    <xf numFmtId="0" fontId="6" fillId="4" borderId="212" xfId="0" applyFont="1" applyFill="1" applyBorder="1" applyAlignment="1">
      <alignment vertical="top"/>
    </xf>
    <xf numFmtId="0" fontId="19" fillId="9" borderId="37" xfId="0" applyFont="1" applyFill="1" applyBorder="1"/>
    <xf numFmtId="0" fontId="19" fillId="9" borderId="44" xfId="0" applyFont="1" applyFill="1" applyBorder="1"/>
    <xf numFmtId="0" fontId="19" fillId="9" borderId="2" xfId="0" applyFont="1" applyFill="1" applyBorder="1"/>
    <xf numFmtId="0" fontId="0" fillId="4" borderId="19" xfId="0" applyFill="1" applyBorder="1"/>
    <xf numFmtId="0" fontId="0" fillId="4" borderId="20" xfId="0" applyFill="1" applyBorder="1"/>
    <xf numFmtId="0" fontId="6" fillId="4" borderId="26" xfId="0" applyFont="1" applyFill="1" applyBorder="1" applyAlignment="1">
      <alignment vertical="top"/>
    </xf>
    <xf numFmtId="0" fontId="7" fillId="4" borderId="26" xfId="0" applyFont="1" applyFill="1" applyBorder="1" applyAlignment="1">
      <alignment vertical="top" wrapText="1"/>
    </xf>
    <xf numFmtId="0" fontId="13" fillId="4" borderId="19" xfId="0" applyFont="1" applyFill="1" applyBorder="1" applyAlignment="1">
      <alignment vertical="top"/>
    </xf>
    <xf numFmtId="0" fontId="11" fillId="0" borderId="19" xfId="1" applyFont="1" applyBorder="1" applyAlignment="1">
      <alignment vertical="top" wrapText="1"/>
    </xf>
    <xf numFmtId="0" fontId="0" fillId="0" borderId="19" xfId="0" applyBorder="1"/>
    <xf numFmtId="0" fontId="0" fillId="0" borderId="20" xfId="0" applyBorder="1"/>
    <xf numFmtId="0" fontId="11" fillId="6" borderId="19" xfId="1" applyFont="1" applyFill="1" applyBorder="1" applyAlignment="1">
      <alignment vertical="top" wrapText="1"/>
    </xf>
    <xf numFmtId="0" fontId="11" fillId="0" borderId="19" xfId="1" applyFont="1" applyFill="1" applyBorder="1" applyAlignment="1">
      <alignment vertical="top"/>
    </xf>
    <xf numFmtId="0" fontId="11" fillId="4" borderId="19" xfId="1" applyFont="1" applyFill="1" applyBorder="1" applyAlignment="1">
      <alignment vertical="top"/>
    </xf>
    <xf numFmtId="0" fontId="11" fillId="0" borderId="19" xfId="1" applyFont="1" applyBorder="1" applyAlignment="1">
      <alignment vertical="top"/>
    </xf>
    <xf numFmtId="0" fontId="11" fillId="0" borderId="19" xfId="1" applyFont="1" applyFill="1" applyBorder="1"/>
    <xf numFmtId="0" fontId="11" fillId="4" borderId="8" xfId="1" applyFont="1" applyFill="1" applyBorder="1" applyAlignment="1">
      <alignment vertical="top"/>
    </xf>
    <xf numFmtId="0" fontId="11" fillId="4" borderId="3" xfId="1" applyFont="1" applyFill="1" applyBorder="1" applyAlignment="1">
      <alignment vertical="top"/>
    </xf>
    <xf numFmtId="0" fontId="11" fillId="4" borderId="215" xfId="1" applyFont="1" applyFill="1" applyBorder="1" applyAlignment="1">
      <alignment vertical="top"/>
    </xf>
    <xf numFmtId="0" fontId="11" fillId="4" borderId="10" xfId="1" applyFont="1" applyFill="1" applyBorder="1" applyAlignment="1">
      <alignment vertical="top"/>
    </xf>
    <xf numFmtId="0" fontId="0" fillId="4" borderId="212" xfId="0" applyFill="1" applyBorder="1"/>
    <xf numFmtId="0" fontId="6" fillId="4" borderId="198" xfId="0" applyFont="1" applyFill="1" applyBorder="1" applyAlignment="1">
      <alignment vertical="top"/>
    </xf>
    <xf numFmtId="0" fontId="4" fillId="0" borderId="20" xfId="0" applyFont="1" applyBorder="1" applyAlignment="1">
      <alignment vertical="top"/>
    </xf>
    <xf numFmtId="0" fontId="4" fillId="4" borderId="201" xfId="0" applyFont="1" applyFill="1" applyBorder="1" applyAlignment="1">
      <alignment vertical="top"/>
    </xf>
    <xf numFmtId="0" fontId="11" fillId="4" borderId="19" xfId="1" applyFont="1" applyFill="1" applyBorder="1"/>
    <xf numFmtId="0" fontId="3" fillId="9" borderId="219" xfId="0" applyFont="1" applyFill="1" applyBorder="1" applyAlignment="1">
      <alignment wrapText="1"/>
    </xf>
    <xf numFmtId="0" fontId="4" fillId="9" borderId="219" xfId="0" applyFont="1" applyFill="1" applyBorder="1"/>
    <xf numFmtId="0" fontId="4" fillId="9" borderId="220" xfId="0" applyFont="1" applyFill="1" applyBorder="1" applyAlignment="1">
      <alignment vertical="top" wrapText="1"/>
    </xf>
    <xf numFmtId="0" fontId="0" fillId="4" borderId="8" xfId="0" applyFill="1" applyBorder="1"/>
    <xf numFmtId="0" fontId="0" fillId="4" borderId="197" xfId="0" applyFill="1" applyBorder="1"/>
    <xf numFmtId="0" fontId="0" fillId="4" borderId="10" xfId="0" applyFill="1" applyBorder="1"/>
    <xf numFmtId="0" fontId="0" fillId="4" borderId="199" xfId="0" applyFill="1" applyBorder="1"/>
    <xf numFmtId="0" fontId="1" fillId="4" borderId="56" xfId="1" applyFill="1" applyBorder="1" applyAlignment="1">
      <alignment vertical="top"/>
    </xf>
    <xf numFmtId="0" fontId="1" fillId="0" borderId="54" xfId="1" applyFill="1" applyBorder="1" applyAlignment="1">
      <alignment vertical="top"/>
    </xf>
    <xf numFmtId="0" fontId="1" fillId="0" borderId="56" xfId="1" applyFill="1" applyBorder="1" applyAlignment="1">
      <alignment vertical="top"/>
    </xf>
    <xf numFmtId="0" fontId="1" fillId="0" borderId="56" xfId="1" applyBorder="1" applyAlignment="1">
      <alignment vertical="top"/>
    </xf>
    <xf numFmtId="0" fontId="1" fillId="0" borderId="62" xfId="1" applyFill="1" applyBorder="1" applyAlignment="1">
      <alignment vertical="top"/>
    </xf>
    <xf numFmtId="0" fontId="1" fillId="0" borderId="56" xfId="1" applyFill="1" applyBorder="1"/>
    <xf numFmtId="0" fontId="1" fillId="4" borderId="62" xfId="1" applyFill="1" applyBorder="1" applyAlignment="1">
      <alignment vertical="top"/>
    </xf>
    <xf numFmtId="0" fontId="1" fillId="4" borderId="56" xfId="1" applyFill="1" applyBorder="1"/>
    <xf numFmtId="0" fontId="1" fillId="0" borderId="60" xfId="1" applyFill="1" applyBorder="1"/>
    <xf numFmtId="0" fontId="1" fillId="4" borderId="56" xfId="1" applyFill="1" applyBorder="1" applyAlignment="1">
      <alignment vertical="top" wrapText="1"/>
    </xf>
    <xf numFmtId="0" fontId="1" fillId="0" borderId="66" xfId="1" applyFill="1" applyBorder="1" applyAlignment="1">
      <alignment vertical="top"/>
    </xf>
    <xf numFmtId="0" fontId="1" fillId="0" borderId="60" xfId="1" applyFill="1" applyBorder="1" applyAlignment="1">
      <alignment vertical="top"/>
    </xf>
    <xf numFmtId="0" fontId="1" fillId="0" borderId="62" xfId="1" applyFill="1" applyBorder="1"/>
    <xf numFmtId="0" fontId="1" fillId="0" borderId="58" xfId="1" applyFill="1" applyBorder="1" applyAlignment="1">
      <alignment vertical="top" wrapText="1"/>
    </xf>
    <xf numFmtId="0" fontId="1" fillId="0" borderId="58" xfId="1" applyFill="1" applyBorder="1" applyAlignment="1">
      <alignment vertical="top"/>
    </xf>
    <xf numFmtId="0" fontId="1" fillId="0" borderId="56" xfId="1" applyFill="1" applyBorder="1" applyAlignment="1">
      <alignment vertical="top" wrapText="1"/>
    </xf>
    <xf numFmtId="0" fontId="1" fillId="4" borderId="58" xfId="1" applyFill="1" applyBorder="1" applyAlignment="1">
      <alignment vertical="top"/>
    </xf>
    <xf numFmtId="0" fontId="1" fillId="4" borderId="56" xfId="1" applyFill="1" applyBorder="1" applyAlignment="1">
      <alignment horizontal="left" vertical="top" wrapText="1"/>
    </xf>
    <xf numFmtId="0" fontId="7" fillId="4" borderId="55" xfId="0" applyFont="1" applyFill="1" applyBorder="1" applyAlignment="1">
      <alignment wrapText="1"/>
    </xf>
    <xf numFmtId="0" fontId="1" fillId="4" borderId="102" xfId="1" applyFill="1" applyBorder="1" applyAlignment="1">
      <alignment wrapText="1"/>
    </xf>
    <xf numFmtId="0" fontId="23" fillId="4" borderId="102" xfId="0" applyFont="1" applyFill="1" applyBorder="1"/>
    <xf numFmtId="0" fontId="1" fillId="4" borderId="102" xfId="1" applyFill="1" applyBorder="1"/>
    <xf numFmtId="0" fontId="7" fillId="4" borderId="102" xfId="0" applyFont="1" applyFill="1" applyBorder="1" applyAlignment="1">
      <alignment wrapText="1"/>
    </xf>
    <xf numFmtId="0" fontId="7" fillId="4" borderId="56" xfId="0" applyFont="1" applyFill="1" applyBorder="1" applyAlignment="1">
      <alignment wrapText="1"/>
    </xf>
    <xf numFmtId="0" fontId="3" fillId="4" borderId="102" xfId="0" applyFont="1" applyFill="1" applyBorder="1" applyAlignment="1">
      <alignment wrapText="1"/>
    </xf>
    <xf numFmtId="0" fontId="3" fillId="4" borderId="56" xfId="0" applyFont="1" applyFill="1" applyBorder="1" applyAlignment="1">
      <alignment wrapText="1"/>
    </xf>
    <xf numFmtId="0" fontId="14" fillId="9" borderId="196" xfId="0" applyFont="1" applyFill="1" applyBorder="1" applyAlignment="1">
      <alignment wrapText="1"/>
    </xf>
    <xf numFmtId="0" fontId="14" fillId="9" borderId="194" xfId="0" applyFont="1" applyFill="1" applyBorder="1" applyAlignment="1">
      <alignment wrapText="1"/>
    </xf>
    <xf numFmtId="0" fontId="14" fillId="9" borderId="194" xfId="0" applyFont="1" applyFill="1" applyBorder="1"/>
    <xf numFmtId="0" fontId="14" fillId="9" borderId="195" xfId="0" applyFont="1" applyFill="1" applyBorder="1" applyAlignment="1">
      <alignment wrapText="1"/>
    </xf>
    <xf numFmtId="0" fontId="11" fillId="0" borderId="222" xfId="1" applyFont="1" applyFill="1" applyBorder="1" applyAlignment="1">
      <alignment vertical="top" wrapText="1"/>
    </xf>
    <xf numFmtId="0" fontId="7" fillId="0" borderId="84" xfId="0" applyFont="1" applyBorder="1" applyAlignment="1">
      <alignment vertical="top" wrapText="1"/>
    </xf>
    <xf numFmtId="0" fontId="6" fillId="0" borderId="84" xfId="0" applyFont="1" applyBorder="1" applyAlignment="1">
      <alignment vertical="top"/>
    </xf>
    <xf numFmtId="0" fontId="4" fillId="0" borderId="223" xfId="0" applyFont="1" applyBorder="1" applyAlignment="1">
      <alignment vertical="top"/>
    </xf>
    <xf numFmtId="0" fontId="11" fillId="4" borderId="224" xfId="1" applyFont="1" applyFill="1" applyBorder="1" applyAlignment="1">
      <alignment vertical="top" wrapText="1"/>
    </xf>
    <xf numFmtId="0" fontId="7" fillId="4" borderId="85" xfId="0" applyFont="1" applyFill="1" applyBorder="1" applyAlignment="1">
      <alignment vertical="top" wrapText="1"/>
    </xf>
    <xf numFmtId="0" fontId="6" fillId="4" borderId="85" xfId="0" applyFont="1" applyFill="1" applyBorder="1" applyAlignment="1">
      <alignment vertical="top"/>
    </xf>
    <xf numFmtId="0" fontId="4" fillId="4" borderId="225" xfId="0" applyFont="1" applyFill="1" applyBorder="1" applyAlignment="1">
      <alignment vertical="top"/>
    </xf>
    <xf numFmtId="0" fontId="11" fillId="0" borderId="224" xfId="1" applyFont="1" applyFill="1" applyBorder="1" applyAlignment="1">
      <alignment vertical="top" wrapText="1"/>
    </xf>
    <xf numFmtId="0" fontId="11" fillId="0" borderId="224" xfId="1" applyFont="1" applyFill="1" applyBorder="1" applyAlignment="1">
      <alignment vertical="top"/>
    </xf>
    <xf numFmtId="0" fontId="11" fillId="4" borderId="224" xfId="1" applyFont="1" applyFill="1" applyBorder="1" applyAlignment="1">
      <alignment vertical="top"/>
    </xf>
    <xf numFmtId="0" fontId="7" fillId="4" borderId="227" xfId="0" applyFont="1" applyFill="1" applyBorder="1" applyAlignment="1">
      <alignment vertical="top" wrapText="1"/>
    </xf>
    <xf numFmtId="0" fontId="6" fillId="4" borderId="227" xfId="0" applyFont="1" applyFill="1" applyBorder="1" applyAlignment="1">
      <alignment vertical="top"/>
    </xf>
    <xf numFmtId="0" fontId="4" fillId="4" borderId="228" xfId="0" applyFont="1" applyFill="1" applyBorder="1" applyAlignment="1">
      <alignment vertical="top"/>
    </xf>
    <xf numFmtId="0" fontId="6" fillId="4" borderId="117" xfId="0" applyFont="1" applyFill="1" applyBorder="1" applyAlignment="1">
      <alignment vertical="top"/>
    </xf>
    <xf numFmtId="0" fontId="4" fillId="4" borderId="64" xfId="0" applyFont="1" applyFill="1" applyBorder="1" applyAlignment="1">
      <alignment vertical="top"/>
    </xf>
    <xf numFmtId="0" fontId="7" fillId="4" borderId="230" xfId="0" applyFont="1" applyFill="1" applyBorder="1" applyAlignment="1">
      <alignment vertical="top" wrapText="1"/>
    </xf>
    <xf numFmtId="0" fontId="6" fillId="4" borderId="230" xfId="0" applyFont="1" applyFill="1" applyBorder="1" applyAlignment="1">
      <alignment vertical="top"/>
    </xf>
    <xf numFmtId="0" fontId="4" fillId="4" borderId="231" xfId="0" applyFont="1" applyFill="1" applyBorder="1" applyAlignment="1">
      <alignment vertical="top"/>
    </xf>
    <xf numFmtId="0" fontId="4" fillId="9" borderId="209" xfId="0" applyFont="1" applyFill="1" applyBorder="1" applyAlignment="1">
      <alignment wrapText="1"/>
    </xf>
    <xf numFmtId="0" fontId="19" fillId="9" borderId="35" xfId="0" applyFont="1" applyFill="1" applyBorder="1"/>
    <xf numFmtId="0" fontId="21" fillId="9" borderId="210" xfId="0" applyFont="1" applyFill="1" applyBorder="1"/>
    <xf numFmtId="0" fontId="19" fillId="9" borderId="31" xfId="0" applyFont="1" applyFill="1" applyBorder="1"/>
    <xf numFmtId="0" fontId="7" fillId="4" borderId="60" xfId="0" applyFont="1" applyFill="1" applyBorder="1" applyAlignment="1">
      <alignment wrapText="1"/>
    </xf>
    <xf numFmtId="0" fontId="1" fillId="0" borderId="102" xfId="1" applyFill="1" applyBorder="1" applyAlignment="1">
      <alignment wrapText="1"/>
    </xf>
    <xf numFmtId="0" fontId="6" fillId="4" borderId="55" xfId="0" applyFont="1" applyFill="1" applyBorder="1"/>
    <xf numFmtId="0" fontId="4" fillId="4" borderId="102" xfId="0" applyFont="1" applyFill="1" applyBorder="1"/>
    <xf numFmtId="0" fontId="1" fillId="4" borderId="102" xfId="1" applyFill="1" applyBorder="1" applyAlignment="1">
      <alignment vertical="top" wrapText="1"/>
    </xf>
    <xf numFmtId="0" fontId="3" fillId="4" borderId="120" xfId="0" applyFont="1" applyFill="1" applyBorder="1" applyAlignment="1">
      <alignment wrapText="1"/>
    </xf>
    <xf numFmtId="0" fontId="20" fillId="9" borderId="0" xfId="0" applyFont="1" applyFill="1"/>
    <xf numFmtId="0" fontId="20" fillId="9" borderId="0" xfId="0" applyFont="1" applyFill="1" applyAlignment="1">
      <alignment wrapText="1"/>
    </xf>
    <xf numFmtId="0" fontId="2" fillId="4" borderId="232" xfId="0" applyFont="1" applyFill="1" applyBorder="1"/>
    <xf numFmtId="0" fontId="2" fillId="4" borderId="40" xfId="0" applyFont="1" applyFill="1" applyBorder="1" applyAlignment="1">
      <alignment horizontal="left"/>
    </xf>
    <xf numFmtId="0" fontId="2" fillId="4" borderId="232" xfId="0" applyFont="1" applyFill="1" applyBorder="1" applyAlignment="1">
      <alignment horizontal="right" vertical="top"/>
    </xf>
    <xf numFmtId="0" fontId="2" fillId="4" borderId="40" xfId="0" applyFont="1" applyFill="1" applyBorder="1" applyAlignment="1">
      <alignment horizontal="left" vertical="top"/>
    </xf>
    <xf numFmtId="0" fontId="11" fillId="3" borderId="11" xfId="1" applyFont="1" applyFill="1" applyBorder="1" applyAlignment="1">
      <alignment vertical="top"/>
    </xf>
    <xf numFmtId="0" fontId="7" fillId="3" borderId="11" xfId="0" applyFont="1" applyFill="1" applyBorder="1" applyAlignment="1">
      <alignment vertical="top"/>
    </xf>
    <xf numFmtId="0" fontId="6" fillId="4" borderId="12" xfId="0" applyFont="1" applyFill="1" applyBorder="1" applyAlignment="1">
      <alignment vertical="top"/>
    </xf>
    <xf numFmtId="0" fontId="6" fillId="4" borderId="214" xfId="0" applyFont="1" applyFill="1" applyBorder="1" applyAlignment="1">
      <alignment vertical="top"/>
    </xf>
    <xf numFmtId="0" fontId="7" fillId="0" borderId="20" xfId="0" applyFont="1" applyBorder="1" applyAlignment="1">
      <alignment vertical="top" wrapText="1"/>
    </xf>
    <xf numFmtId="0" fontId="7" fillId="8" borderId="204" xfId="0" applyFont="1" applyFill="1" applyBorder="1" applyAlignment="1">
      <alignment vertical="top" wrapText="1"/>
    </xf>
    <xf numFmtId="0" fontId="7" fillId="4" borderId="209" xfId="0" applyFont="1" applyFill="1" applyBorder="1" applyAlignment="1">
      <alignment vertical="top" wrapText="1"/>
    </xf>
    <xf numFmtId="0" fontId="7" fillId="4" borderId="204" xfId="0" applyFont="1" applyFill="1" applyBorder="1" applyAlignment="1">
      <alignment vertical="top" wrapText="1"/>
    </xf>
    <xf numFmtId="0" fontId="7" fillId="7" borderId="204" xfId="0" applyFont="1" applyFill="1" applyBorder="1" applyAlignment="1">
      <alignment vertical="top" wrapText="1"/>
    </xf>
    <xf numFmtId="0" fontId="7" fillId="0" borderId="233" xfId="0" applyFont="1" applyBorder="1" applyAlignment="1">
      <alignment vertical="top" wrapText="1"/>
    </xf>
    <xf numFmtId="0" fontId="7" fillId="4" borderId="205" xfId="0" applyFont="1" applyFill="1" applyBorder="1" applyAlignment="1">
      <alignment vertical="top" wrapText="1"/>
    </xf>
    <xf numFmtId="0" fontId="7" fillId="7" borderId="205" xfId="0" applyFont="1" applyFill="1" applyBorder="1" applyAlignment="1">
      <alignment vertical="top" wrapText="1"/>
    </xf>
    <xf numFmtId="0" fontId="10" fillId="4" borderId="20" xfId="0" applyFont="1" applyFill="1" applyBorder="1" applyAlignment="1">
      <alignment vertical="top" wrapText="1"/>
    </xf>
    <xf numFmtId="0" fontId="7" fillId="4" borderId="202" xfId="0" applyFont="1" applyFill="1" applyBorder="1" applyAlignment="1">
      <alignment vertical="top" wrapText="1"/>
    </xf>
    <xf numFmtId="0" fontId="7" fillId="4" borderId="233" xfId="0" applyFont="1" applyFill="1" applyBorder="1" applyAlignment="1">
      <alignment vertical="top" wrapText="1"/>
    </xf>
    <xf numFmtId="0" fontId="7" fillId="0" borderId="205" xfId="0" applyFont="1" applyBorder="1" applyAlignment="1">
      <alignment vertical="top" wrapText="1"/>
    </xf>
    <xf numFmtId="0" fontId="7" fillId="8" borderId="205" xfId="0" applyFont="1" applyFill="1" applyBorder="1" applyAlignment="1">
      <alignment vertical="top" wrapText="1"/>
    </xf>
    <xf numFmtId="0" fontId="7" fillId="0" borderId="235" xfId="0" applyFont="1" applyBorder="1" applyAlignment="1">
      <alignment vertical="top" wrapText="1"/>
    </xf>
    <xf numFmtId="0" fontId="7" fillId="4" borderId="187" xfId="0" applyFont="1" applyFill="1" applyBorder="1" applyAlignment="1">
      <alignment vertical="top" wrapText="1"/>
    </xf>
    <xf numFmtId="0" fontId="7" fillId="4" borderId="236" xfId="0" applyFont="1" applyFill="1" applyBorder="1" applyAlignment="1">
      <alignment vertical="top" wrapText="1"/>
    </xf>
    <xf numFmtId="0" fontId="7" fillId="4" borderId="235" xfId="0" applyFont="1" applyFill="1" applyBorder="1" applyAlignment="1">
      <alignment vertical="top" wrapText="1"/>
    </xf>
    <xf numFmtId="0" fontId="7" fillId="4" borderId="237" xfId="0" applyFont="1" applyFill="1" applyBorder="1" applyAlignment="1">
      <alignment vertical="top" wrapText="1"/>
    </xf>
    <xf numFmtId="0" fontId="7" fillId="4" borderId="190" xfId="0" applyFont="1" applyFill="1" applyBorder="1" applyAlignment="1">
      <alignment vertical="top" wrapText="1"/>
    </xf>
    <xf numFmtId="0" fontId="7" fillId="0" borderId="191" xfId="0" applyFont="1" applyBorder="1" applyAlignment="1">
      <alignment vertical="top" wrapText="1"/>
    </xf>
    <xf numFmtId="0" fontId="7" fillId="4" borderId="189" xfId="0" applyFont="1" applyFill="1" applyBorder="1" applyAlignment="1">
      <alignment vertical="top" wrapText="1"/>
    </xf>
    <xf numFmtId="0" fontId="7" fillId="4" borderId="95" xfId="0" applyFont="1" applyFill="1" applyBorder="1" applyAlignment="1">
      <alignment vertical="top" wrapText="1"/>
    </xf>
    <xf numFmtId="0" fontId="7" fillId="0" borderId="48" xfId="0" applyFont="1" applyBorder="1" applyAlignment="1">
      <alignment vertical="top" wrapText="1"/>
    </xf>
    <xf numFmtId="0" fontId="3" fillId="4" borderId="49" xfId="0" applyFont="1" applyFill="1" applyBorder="1" applyAlignment="1">
      <alignment vertical="top" wrapText="1"/>
    </xf>
    <xf numFmtId="0" fontId="3" fillId="0" borderId="49" xfId="0" applyFont="1" applyBorder="1" applyAlignment="1">
      <alignment vertical="top" wrapText="1"/>
    </xf>
    <xf numFmtId="0" fontId="7" fillId="4" borderId="240" xfId="0" applyFont="1" applyFill="1" applyBorder="1" applyAlignment="1">
      <alignment vertical="top" wrapText="1"/>
    </xf>
    <xf numFmtId="0" fontId="7" fillId="0" borderId="49" xfId="0" applyFont="1" applyBorder="1" applyAlignment="1">
      <alignment vertical="top" wrapText="1"/>
    </xf>
    <xf numFmtId="0" fontId="7" fillId="0" borderId="241" xfId="0" applyFont="1" applyBorder="1" applyAlignment="1">
      <alignment vertical="top" wrapText="1"/>
    </xf>
    <xf numFmtId="0" fontId="7" fillId="4" borderId="48" xfId="0" applyFont="1" applyFill="1" applyBorder="1" applyAlignment="1">
      <alignment vertical="top" wrapText="1"/>
    </xf>
    <xf numFmtId="0" fontId="7" fillId="4" borderId="242" xfId="0" applyFont="1" applyFill="1" applyBorder="1" applyAlignment="1">
      <alignment vertical="top" wrapText="1"/>
    </xf>
    <xf numFmtId="0" fontId="7" fillId="4" borderId="47" xfId="0" applyFont="1" applyFill="1" applyBorder="1" applyAlignment="1">
      <alignment vertical="top" wrapText="1"/>
    </xf>
    <xf numFmtId="0" fontId="7" fillId="4" borderId="241" xfId="0" applyFont="1" applyFill="1" applyBorder="1" applyAlignment="1">
      <alignment vertical="top" wrapText="1"/>
    </xf>
    <xf numFmtId="0" fontId="7" fillId="0" borderId="240" xfId="0" applyFont="1" applyBorder="1" applyAlignment="1">
      <alignment vertical="top" wrapText="1"/>
    </xf>
    <xf numFmtId="0" fontId="7" fillId="4" borderId="46" xfId="0" applyFont="1" applyFill="1" applyBorder="1" applyAlignment="1">
      <alignment vertical="top" wrapText="1"/>
    </xf>
    <xf numFmtId="0" fontId="7" fillId="4" borderId="90" xfId="0" applyFont="1" applyFill="1" applyBorder="1" applyAlignment="1">
      <alignment vertical="top" wrapText="1"/>
    </xf>
    <xf numFmtId="0" fontId="7" fillId="4" borderId="52" xfId="0" applyFont="1" applyFill="1" applyBorder="1" applyAlignment="1">
      <alignment vertical="top" wrapText="1"/>
    </xf>
    <xf numFmtId="0" fontId="7" fillId="0" borderId="52" xfId="0" applyFont="1" applyBorder="1" applyAlignment="1">
      <alignment vertical="top" wrapText="1"/>
    </xf>
    <xf numFmtId="0" fontId="3" fillId="4" borderId="120" xfId="0" applyFont="1" applyFill="1" applyBorder="1" applyAlignment="1">
      <alignment vertical="top" wrapText="1"/>
    </xf>
    <xf numFmtId="0" fontId="3" fillId="0" borderId="120" xfId="0" applyFont="1" applyBorder="1" applyAlignment="1">
      <alignment vertical="top" wrapText="1"/>
    </xf>
    <xf numFmtId="0" fontId="7" fillId="4" borderId="119" xfId="0" applyFont="1" applyFill="1" applyBorder="1" applyAlignment="1">
      <alignment vertical="top" wrapText="1"/>
    </xf>
    <xf numFmtId="0" fontId="7" fillId="4" borderId="244" xfId="0" applyFont="1" applyFill="1" applyBorder="1" applyAlignment="1">
      <alignment vertical="top" wrapText="1"/>
    </xf>
    <xf numFmtId="0" fontId="6" fillId="4" borderId="24" xfId="0" applyFont="1" applyFill="1" applyBorder="1" applyAlignment="1">
      <alignment vertical="top"/>
    </xf>
    <xf numFmtId="0" fontId="6" fillId="4" borderId="6" xfId="0" applyFont="1" applyFill="1" applyBorder="1" applyAlignment="1">
      <alignment vertical="top"/>
    </xf>
    <xf numFmtId="0" fontId="7" fillId="4" borderId="79" xfId="0" applyFont="1" applyFill="1" applyBorder="1" applyAlignment="1">
      <alignment vertical="top" wrapText="1"/>
    </xf>
    <xf numFmtId="0" fontId="7" fillId="4" borderId="118" xfId="0" applyFont="1" applyFill="1" applyBorder="1" applyAlignment="1">
      <alignment vertical="top" wrapText="1"/>
    </xf>
    <xf numFmtId="0" fontId="7" fillId="4" borderId="80" xfId="0" applyFont="1" applyFill="1" applyBorder="1" applyAlignment="1">
      <alignment vertical="top" wrapText="1"/>
    </xf>
    <xf numFmtId="0" fontId="7" fillId="4" borderId="239" xfId="0" applyFont="1" applyFill="1" applyBorder="1" applyAlignment="1">
      <alignment vertical="top" wrapText="1"/>
    </xf>
    <xf numFmtId="0" fontId="7" fillId="4" borderId="140" xfId="0" applyFont="1" applyFill="1" applyBorder="1" applyAlignment="1">
      <alignment vertical="top" wrapText="1"/>
    </xf>
    <xf numFmtId="0" fontId="6" fillId="4" borderId="118" xfId="0" applyFont="1" applyFill="1" applyBorder="1" applyAlignment="1">
      <alignment vertical="top"/>
    </xf>
    <xf numFmtId="0" fontId="4" fillId="4" borderId="80" xfId="0" applyFont="1" applyFill="1" applyBorder="1" applyAlignment="1">
      <alignment vertical="top"/>
    </xf>
    <xf numFmtId="0" fontId="11" fillId="0" borderId="8" xfId="1" applyFont="1" applyFill="1" applyBorder="1" applyAlignment="1">
      <alignment vertical="top"/>
    </xf>
    <xf numFmtId="0" fontId="11" fillId="0" borderId="10" xfId="1" applyFont="1" applyFill="1" applyBorder="1" applyAlignment="1">
      <alignment vertical="top"/>
    </xf>
    <xf numFmtId="0" fontId="6" fillId="0" borderId="22" xfId="0" applyFont="1" applyBorder="1" applyAlignment="1">
      <alignment vertical="top"/>
    </xf>
    <xf numFmtId="0" fontId="6" fillId="0" borderId="210" xfId="0" applyFont="1" applyBorder="1" applyAlignment="1">
      <alignment vertical="top"/>
    </xf>
    <xf numFmtId="0" fontId="11" fillId="2" borderId="154" xfId="1" applyFont="1" applyFill="1" applyBorder="1" applyAlignment="1">
      <alignment vertical="top"/>
    </xf>
    <xf numFmtId="0" fontId="11" fillId="2" borderId="103" xfId="1" applyFont="1" applyFill="1" applyBorder="1" applyAlignment="1">
      <alignment vertical="top"/>
    </xf>
    <xf numFmtId="0" fontId="6" fillId="0" borderId="103" xfId="0" applyFont="1" applyBorder="1" applyAlignment="1">
      <alignment vertical="top"/>
    </xf>
    <xf numFmtId="0" fontId="1" fillId="0" borderId="52" xfId="1" applyBorder="1" applyAlignment="1">
      <alignment vertical="top" wrapText="1"/>
    </xf>
    <xf numFmtId="0" fontId="7" fillId="0" borderId="203" xfId="0" applyFont="1" applyBorder="1" applyAlignment="1">
      <alignment vertical="top" wrapText="1"/>
    </xf>
    <xf numFmtId="0" fontId="3" fillId="0" borderId="203" xfId="0" applyFont="1" applyBorder="1" applyAlignment="1">
      <alignment vertical="top" wrapText="1"/>
    </xf>
    <xf numFmtId="0" fontId="6" fillId="0" borderId="27" xfId="0" applyFont="1" applyBorder="1"/>
    <xf numFmtId="0" fontId="6" fillId="0" borderId="28" xfId="0" applyFont="1" applyBorder="1"/>
    <xf numFmtId="0" fontId="11" fillId="0" borderId="156" xfId="1" applyFont="1" applyFill="1" applyBorder="1" applyAlignment="1">
      <alignment vertical="top" wrapText="1"/>
    </xf>
    <xf numFmtId="0" fontId="11" fillId="0" borderId="101" xfId="1" applyFont="1" applyFill="1" applyBorder="1" applyAlignment="1">
      <alignment vertical="top" wrapText="1"/>
    </xf>
    <xf numFmtId="0" fontId="6" fillId="0" borderId="101" xfId="0" applyFont="1" applyBorder="1"/>
    <xf numFmtId="0" fontId="1" fillId="0" borderId="54" xfId="1" applyFill="1" applyBorder="1"/>
    <xf numFmtId="0" fontId="7" fillId="0" borderId="54" xfId="1" applyFont="1" applyFill="1" applyBorder="1" applyAlignment="1">
      <alignment vertical="top" wrapText="1"/>
    </xf>
    <xf numFmtId="0" fontId="11" fillId="9" borderId="37" xfId="0" applyFont="1" applyFill="1" applyBorder="1"/>
    <xf numFmtId="0" fontId="11" fillId="9" borderId="0" xfId="0" applyFont="1" applyFill="1"/>
    <xf numFmtId="0" fontId="6" fillId="4" borderId="21" xfId="0" applyFont="1" applyFill="1" applyBorder="1" applyAlignment="1">
      <alignment vertical="top"/>
    </xf>
    <xf numFmtId="0" fontId="21" fillId="9" borderId="39" xfId="0" applyFont="1" applyFill="1" applyBorder="1"/>
    <xf numFmtId="0" fontId="20" fillId="9" borderId="44" xfId="0" applyFont="1" applyFill="1" applyBorder="1" applyAlignment="1">
      <alignment wrapText="1"/>
    </xf>
    <xf numFmtId="0" fontId="6" fillId="4" borderId="23" xfId="0" applyFont="1" applyFill="1" applyBorder="1" applyAlignment="1">
      <alignment vertical="top"/>
    </xf>
    <xf numFmtId="0" fontId="1" fillId="4" borderId="74" xfId="1" applyFill="1" applyBorder="1" applyAlignment="1">
      <alignment vertical="top"/>
    </xf>
    <xf numFmtId="0" fontId="6" fillId="4" borderId="25" xfId="0" applyFont="1" applyFill="1" applyBorder="1" applyAlignment="1">
      <alignment vertical="top"/>
    </xf>
    <xf numFmtId="0" fontId="11" fillId="4" borderId="162" xfId="1" applyFont="1" applyFill="1" applyBorder="1" applyAlignment="1">
      <alignment vertical="top" wrapText="1"/>
    </xf>
    <xf numFmtId="0" fontId="11" fillId="4" borderId="116" xfId="1" applyFont="1" applyFill="1" applyBorder="1" applyAlignment="1">
      <alignment vertical="top" wrapText="1"/>
    </xf>
    <xf numFmtId="0" fontId="6" fillId="4" borderId="116" xfId="0" applyFont="1" applyFill="1" applyBorder="1" applyAlignment="1">
      <alignment vertical="top"/>
    </xf>
    <xf numFmtId="0" fontId="1" fillId="4" borderId="72" xfId="1" applyFill="1" applyBorder="1" applyAlignment="1">
      <alignment vertical="top"/>
    </xf>
    <xf numFmtId="0" fontId="7" fillId="4" borderId="71" xfId="0" applyFont="1" applyFill="1" applyBorder="1" applyAlignment="1">
      <alignment vertical="top" wrapText="1"/>
    </xf>
    <xf numFmtId="0" fontId="7" fillId="4" borderId="116" xfId="0" applyFont="1" applyFill="1" applyBorder="1" applyAlignment="1">
      <alignment vertical="top" wrapText="1"/>
    </xf>
    <xf numFmtId="0" fontId="7" fillId="4" borderId="72" xfId="1" applyFont="1" applyFill="1" applyBorder="1" applyAlignment="1">
      <alignment vertical="top" wrapText="1"/>
    </xf>
    <xf numFmtId="0" fontId="7" fillId="4" borderId="72" xfId="0" applyFont="1" applyFill="1" applyBorder="1" applyAlignment="1">
      <alignment vertical="top" wrapText="1"/>
    </xf>
    <xf numFmtId="0" fontId="6" fillId="4" borderId="28" xfId="0" applyFont="1" applyFill="1" applyBorder="1" applyAlignment="1">
      <alignment vertical="top"/>
    </xf>
    <xf numFmtId="0" fontId="3" fillId="9" borderId="153" xfId="0" applyFont="1" applyFill="1" applyBorder="1"/>
    <xf numFmtId="0" fontId="3" fillId="0" borderId="88" xfId="0" applyFont="1" applyBorder="1" applyAlignment="1">
      <alignment vertical="top" wrapText="1"/>
    </xf>
    <xf numFmtId="0" fontId="3" fillId="0" borderId="119" xfId="0" applyFont="1" applyBorder="1" applyAlignment="1">
      <alignment vertical="top" wrapText="1"/>
    </xf>
    <xf numFmtId="0" fontId="7" fillId="4" borderId="144" xfId="0" applyFont="1" applyFill="1" applyBorder="1" applyAlignment="1">
      <alignment vertical="top" wrapText="1"/>
    </xf>
    <xf numFmtId="0" fontId="7" fillId="4" borderId="153" xfId="0" applyFont="1" applyFill="1" applyBorder="1" applyAlignment="1">
      <alignment vertical="top" wrapText="1"/>
    </xf>
    <xf numFmtId="0" fontId="6" fillId="0" borderId="2" xfId="0" applyFont="1" applyBorder="1" applyAlignment="1">
      <alignment vertical="top"/>
    </xf>
    <xf numFmtId="0" fontId="1" fillId="0" borderId="104" xfId="1" applyFill="1" applyBorder="1" applyAlignment="1">
      <alignment vertical="top" wrapText="1"/>
    </xf>
    <xf numFmtId="0" fontId="1" fillId="3" borderId="102" xfId="1" applyFill="1" applyBorder="1" applyAlignment="1">
      <alignment vertical="top"/>
    </xf>
    <xf numFmtId="0" fontId="1" fillId="0" borderId="101" xfId="1" applyFill="1" applyBorder="1" applyAlignment="1">
      <alignment vertical="top"/>
    </xf>
    <xf numFmtId="0" fontId="1" fillId="0" borderId="102" xfId="1" applyFill="1" applyBorder="1" applyAlignment="1">
      <alignment vertical="top"/>
    </xf>
    <xf numFmtId="0" fontId="1" fillId="0" borderId="0" xfId="1" applyAlignment="1">
      <alignment horizontal="left" vertical="center" wrapText="1" indent="1"/>
    </xf>
    <xf numFmtId="0" fontId="1" fillId="0" borderId="102" xfId="1" applyFill="1" applyBorder="1" applyAlignment="1">
      <alignment vertical="top" wrapText="1"/>
    </xf>
    <xf numFmtId="0" fontId="1" fillId="4" borderId="104" xfId="1" applyFill="1" applyBorder="1" applyAlignment="1">
      <alignment vertical="top" wrapText="1"/>
    </xf>
    <xf numFmtId="0" fontId="1" fillId="0" borderId="101" xfId="1" applyFill="1" applyBorder="1" applyAlignment="1">
      <alignment vertical="top" wrapText="1"/>
    </xf>
    <xf numFmtId="0" fontId="1" fillId="0" borderId="107" xfId="1" applyFill="1" applyBorder="1" applyAlignment="1">
      <alignment vertical="top" wrapText="1"/>
    </xf>
    <xf numFmtId="0" fontId="1" fillId="0" borderId="106" xfId="1" applyFill="1" applyBorder="1" applyAlignment="1">
      <alignment vertical="top" wrapText="1"/>
    </xf>
    <xf numFmtId="0" fontId="1" fillId="0" borderId="105" xfId="1" applyFill="1" applyBorder="1" applyAlignment="1">
      <alignment vertical="top" wrapText="1"/>
    </xf>
    <xf numFmtId="0" fontId="6" fillId="0" borderId="28" xfId="0" applyFont="1" applyBorder="1" applyAlignment="1">
      <alignment vertical="top"/>
    </xf>
    <xf numFmtId="0" fontId="1" fillId="0" borderId="54" xfId="1" applyFill="1" applyBorder="1" applyAlignment="1">
      <alignment vertical="top" wrapText="1"/>
    </xf>
    <xf numFmtId="0" fontId="1" fillId="4" borderId="116" xfId="1" applyFill="1" applyBorder="1" applyAlignment="1">
      <alignment vertical="top" wrapText="1"/>
    </xf>
    <xf numFmtId="0" fontId="1" fillId="4" borderId="102" xfId="1" applyFill="1" applyBorder="1" applyAlignment="1">
      <alignment vertical="top"/>
    </xf>
    <xf numFmtId="0" fontId="11" fillId="0" borderId="116" xfId="1" applyFont="1" applyFill="1" applyBorder="1" applyAlignment="1">
      <alignment vertical="top" wrapText="1"/>
    </xf>
    <xf numFmtId="0" fontId="1" fillId="4" borderId="105" xfId="1" applyFill="1" applyBorder="1" applyAlignment="1">
      <alignment vertical="top" wrapText="1"/>
    </xf>
    <xf numFmtId="0" fontId="11" fillId="0" borderId="102" xfId="1" applyFont="1" applyFill="1" applyBorder="1" applyAlignment="1">
      <alignment horizontal="left" vertical="top" wrapText="1"/>
    </xf>
    <xf numFmtId="0" fontId="7" fillId="4" borderId="55" xfId="0" applyFont="1" applyFill="1" applyBorder="1" applyAlignment="1">
      <alignment vertical="center" wrapText="1"/>
    </xf>
    <xf numFmtId="0" fontId="7" fillId="4" borderId="102" xfId="0" applyFont="1" applyFill="1" applyBorder="1" applyAlignment="1">
      <alignment vertical="center" wrapText="1"/>
    </xf>
    <xf numFmtId="0" fontId="7" fillId="4" borderId="56" xfId="0" applyFont="1" applyFill="1" applyBorder="1" applyAlignment="1">
      <alignment vertical="center" wrapText="1"/>
    </xf>
    <xf numFmtId="0" fontId="7" fillId="4" borderId="120" xfId="0" applyFont="1" applyFill="1" applyBorder="1" applyAlignment="1">
      <alignment vertical="center" wrapText="1"/>
    </xf>
    <xf numFmtId="0" fontId="11" fillId="4" borderId="8" xfId="1" applyFont="1" applyFill="1" applyBorder="1" applyAlignment="1">
      <alignment vertical="top" wrapText="1"/>
    </xf>
    <xf numFmtId="0" fontId="1" fillId="4" borderId="58" xfId="1" applyFill="1" applyBorder="1" applyAlignment="1">
      <alignment vertical="top" wrapText="1"/>
    </xf>
    <xf numFmtId="0" fontId="1" fillId="0" borderId="102" xfId="1" applyFill="1" applyBorder="1"/>
    <xf numFmtId="14" fontId="7" fillId="4" borderId="56" xfId="0" applyNumberFormat="1" applyFont="1" applyFill="1" applyBorder="1" applyAlignment="1">
      <alignment vertical="top" wrapText="1"/>
    </xf>
    <xf numFmtId="14" fontId="7" fillId="4" borderId="62" xfId="1" applyNumberFormat="1" applyFont="1" applyFill="1" applyBorder="1" applyAlignment="1">
      <alignment vertical="top" wrapText="1"/>
    </xf>
    <xf numFmtId="17" fontId="7" fillId="0" borderId="62" xfId="1" applyNumberFormat="1" applyFont="1" applyFill="1" applyBorder="1" applyAlignment="1">
      <alignment vertical="top" wrapText="1"/>
    </xf>
    <xf numFmtId="0" fontId="6" fillId="4" borderId="22" xfId="0" applyFont="1" applyFill="1" applyBorder="1" applyAlignment="1">
      <alignment vertical="top"/>
    </xf>
    <xf numFmtId="0" fontId="7" fillId="4" borderId="203" xfId="0" applyFont="1" applyFill="1" applyBorder="1" applyAlignment="1">
      <alignment vertical="top" wrapText="1"/>
    </xf>
    <xf numFmtId="0" fontId="7" fillId="4" borderId="88" xfId="0" applyFont="1" applyFill="1" applyBorder="1" applyAlignment="1">
      <alignment vertical="top" wrapText="1"/>
    </xf>
    <xf numFmtId="0" fontId="6" fillId="0" borderId="31" xfId="0" applyFont="1" applyBorder="1" applyAlignment="1">
      <alignment vertical="top"/>
    </xf>
    <xf numFmtId="0" fontId="6" fillId="7" borderId="29" xfId="0" applyFont="1" applyFill="1" applyBorder="1" applyAlignment="1">
      <alignment vertical="top"/>
    </xf>
    <xf numFmtId="0" fontId="6" fillId="0" borderId="23" xfId="0" applyFont="1" applyBorder="1" applyAlignment="1">
      <alignment vertical="top"/>
    </xf>
    <xf numFmtId="0" fontId="6" fillId="7" borderId="30" xfId="0" applyFont="1" applyFill="1" applyBorder="1" applyAlignment="1">
      <alignment vertical="top"/>
    </xf>
    <xf numFmtId="0" fontId="7" fillId="0" borderId="73" xfId="1" applyFont="1" applyFill="1" applyBorder="1" applyAlignment="1">
      <alignment vertical="top" wrapText="1"/>
    </xf>
    <xf numFmtId="0" fontId="7" fillId="7" borderId="65" xfId="1" applyFont="1" applyFill="1" applyBorder="1" applyAlignment="1">
      <alignment vertical="top" wrapText="1"/>
    </xf>
    <xf numFmtId="0" fontId="7" fillId="7" borderId="66" xfId="0" applyFont="1" applyFill="1" applyBorder="1" applyAlignment="1">
      <alignment vertical="top" wrapText="1"/>
    </xf>
    <xf numFmtId="0" fontId="7" fillId="7" borderId="65" xfId="0" applyFont="1" applyFill="1" applyBorder="1" applyAlignment="1">
      <alignment vertical="top" wrapText="1"/>
    </xf>
    <xf numFmtId="0" fontId="7" fillId="0" borderId="23" xfId="0" applyFont="1" applyBorder="1" applyAlignment="1">
      <alignment vertical="top" wrapText="1"/>
    </xf>
    <xf numFmtId="0" fontId="7" fillId="7" borderId="30" xfId="0" applyFont="1" applyFill="1" applyBorder="1" applyAlignment="1">
      <alignment vertical="top" wrapText="1"/>
    </xf>
    <xf numFmtId="0" fontId="7" fillId="7" borderId="106" xfId="0" applyFont="1" applyFill="1" applyBorder="1" applyAlignment="1">
      <alignment vertical="top" wrapText="1"/>
    </xf>
    <xf numFmtId="0" fontId="7" fillId="0" borderId="74" xfId="1" applyFont="1" applyFill="1" applyBorder="1" applyAlignment="1">
      <alignment vertical="top" wrapText="1"/>
    </xf>
    <xf numFmtId="0" fontId="7" fillId="7" borderId="66" xfId="1" applyFont="1" applyFill="1" applyBorder="1" applyAlignment="1">
      <alignment vertical="top" wrapText="1"/>
    </xf>
    <xf numFmtId="0" fontId="11" fillId="0" borderId="23" xfId="0" applyFont="1" applyBorder="1" applyAlignment="1">
      <alignment vertical="top" wrapText="1"/>
    </xf>
    <xf numFmtId="0" fontId="11" fillId="7" borderId="30" xfId="0" applyFont="1" applyFill="1" applyBorder="1" applyAlignment="1">
      <alignment vertical="top" wrapText="1"/>
    </xf>
    <xf numFmtId="0" fontId="7" fillId="0" borderId="202" xfId="0" applyFont="1" applyBorder="1" applyAlignment="1">
      <alignment vertical="top" wrapText="1"/>
    </xf>
    <xf numFmtId="0" fontId="7" fillId="7" borderId="233" xfId="0" applyFont="1" applyFill="1" applyBorder="1" applyAlignment="1">
      <alignment vertical="top" wrapText="1"/>
    </xf>
    <xf numFmtId="0" fontId="6" fillId="0" borderId="190" xfId="0" applyFont="1" applyBorder="1"/>
    <xf numFmtId="0" fontId="4" fillId="9" borderId="187" xfId="0" applyFont="1" applyFill="1" applyBorder="1"/>
    <xf numFmtId="0" fontId="12" fillId="4" borderId="188" xfId="0" applyFont="1" applyFill="1" applyBorder="1" applyAlignment="1">
      <alignment vertical="top"/>
    </xf>
    <xf numFmtId="0" fontId="6" fillId="0" borderId="149" xfId="0" applyFont="1" applyBorder="1" applyAlignment="1">
      <alignment vertical="top"/>
    </xf>
    <xf numFmtId="0" fontId="6" fillId="4" borderId="188" xfId="0" applyFont="1" applyFill="1" applyBorder="1" applyAlignment="1">
      <alignment vertical="top"/>
    </xf>
    <xf numFmtId="0" fontId="6" fillId="0" borderId="187" xfId="0" applyFont="1" applyBorder="1" applyAlignment="1">
      <alignment vertical="top"/>
    </xf>
    <xf numFmtId="0" fontId="6" fillId="0" borderId="188" xfId="0" applyFont="1" applyBorder="1" applyAlignment="1">
      <alignment vertical="top"/>
    </xf>
    <xf numFmtId="0" fontId="6" fillId="0" borderId="191" xfId="0" applyFont="1" applyBorder="1" applyAlignment="1">
      <alignment vertical="top"/>
    </xf>
    <xf numFmtId="0" fontId="6" fillId="0" borderId="188" xfId="0" applyFont="1" applyBorder="1"/>
    <xf numFmtId="0" fontId="6" fillId="0" borderId="187" xfId="0" applyFont="1" applyBorder="1"/>
    <xf numFmtId="0" fontId="6" fillId="4" borderId="188" xfId="0" applyFont="1" applyFill="1" applyBorder="1"/>
    <xf numFmtId="0" fontId="6" fillId="0" borderId="235" xfId="0" applyFont="1" applyBorder="1" applyAlignment="1">
      <alignment vertical="top"/>
    </xf>
    <xf numFmtId="0" fontId="6" fillId="4" borderId="191" xfId="0" applyFont="1" applyFill="1" applyBorder="1" applyAlignment="1">
      <alignment vertical="top"/>
    </xf>
    <xf numFmtId="0" fontId="6" fillId="4" borderId="189" xfId="0" applyFont="1" applyFill="1" applyBorder="1" applyAlignment="1">
      <alignment vertical="top"/>
    </xf>
    <xf numFmtId="0" fontId="6" fillId="4" borderId="238" xfId="0" applyFont="1" applyFill="1" applyBorder="1" applyAlignment="1">
      <alignment vertical="top"/>
    </xf>
    <xf numFmtId="0" fontId="6" fillId="4" borderId="186" xfId="0" applyFont="1" applyFill="1" applyBorder="1" applyAlignment="1">
      <alignment vertical="top"/>
    </xf>
    <xf numFmtId="0" fontId="5" fillId="0" borderId="188" xfId="1" applyFont="1" applyFill="1" applyBorder="1" applyAlignment="1">
      <alignment vertical="top" wrapText="1"/>
    </xf>
    <xf numFmtId="0" fontId="6" fillId="4" borderId="188" xfId="0" applyFont="1" applyFill="1" applyBorder="1" applyAlignment="1">
      <alignment horizontal="left" vertical="top" wrapText="1"/>
    </xf>
    <xf numFmtId="0" fontId="1" fillId="4" borderId="101" xfId="1" applyFill="1" applyBorder="1" applyAlignment="1">
      <alignment vertical="top" wrapText="1"/>
    </xf>
    <xf numFmtId="0" fontId="6" fillId="4" borderId="187" xfId="0" applyFont="1" applyFill="1" applyBorder="1" applyAlignment="1">
      <alignment vertical="top"/>
    </xf>
    <xf numFmtId="0" fontId="1" fillId="4" borderId="54" xfId="1" applyFill="1" applyBorder="1" applyAlignment="1">
      <alignment vertical="top"/>
    </xf>
    <xf numFmtId="0" fontId="1" fillId="0" borderId="62" xfId="1" applyFill="1" applyBorder="1" applyAlignment="1">
      <alignment vertical="top" wrapText="1"/>
    </xf>
    <xf numFmtId="0" fontId="7" fillId="4" borderId="186" xfId="0" applyFont="1" applyFill="1" applyBorder="1" applyAlignment="1">
      <alignment vertical="top" wrapText="1"/>
    </xf>
    <xf numFmtId="0" fontId="6" fillId="4" borderId="74" xfId="0" applyFont="1" applyFill="1" applyBorder="1" applyAlignment="1">
      <alignment vertical="top"/>
    </xf>
    <xf numFmtId="0" fontId="7" fillId="4" borderId="246" xfId="0" applyFont="1" applyFill="1" applyBorder="1" applyAlignment="1">
      <alignment vertical="top" wrapText="1"/>
    </xf>
    <xf numFmtId="0" fontId="7" fillId="4" borderId="247" xfId="0" applyFont="1" applyFill="1" applyBorder="1" applyAlignment="1">
      <alignment vertical="top" wrapText="1"/>
    </xf>
    <xf numFmtId="0" fontId="7" fillId="4" borderId="248" xfId="0" applyFont="1" applyFill="1" applyBorder="1" applyAlignment="1">
      <alignment vertical="top" wrapText="1"/>
    </xf>
    <xf numFmtId="0" fontId="7" fillId="4" borderId="100" xfId="0" applyFont="1" applyFill="1" applyBorder="1" applyAlignment="1">
      <alignment vertical="top" wrapText="1"/>
    </xf>
    <xf numFmtId="0" fontId="7" fillId="4" borderId="42" xfId="0" applyFont="1" applyFill="1" applyBorder="1" applyAlignment="1">
      <alignment vertical="top" wrapText="1"/>
    </xf>
    <xf numFmtId="0" fontId="3" fillId="4" borderId="0" xfId="0" applyFont="1" applyFill="1" applyAlignment="1">
      <alignment wrapText="1"/>
    </xf>
    <xf numFmtId="0" fontId="4" fillId="4" borderId="0" xfId="0" applyFont="1" applyFill="1"/>
    <xf numFmtId="0" fontId="4" fillId="4" borderId="44" xfId="0" applyFont="1" applyFill="1" applyBorder="1" applyAlignment="1">
      <alignment wrapText="1"/>
    </xf>
    <xf numFmtId="0" fontId="6" fillId="4" borderId="146" xfId="0" applyFont="1" applyFill="1" applyBorder="1"/>
    <xf numFmtId="0" fontId="11" fillId="0" borderId="87" xfId="1" applyFont="1" applyFill="1" applyBorder="1" applyAlignment="1">
      <alignment vertical="top"/>
    </xf>
    <xf numFmtId="0" fontId="11" fillId="4" borderId="87" xfId="1" applyFont="1" applyFill="1" applyBorder="1" applyAlignment="1">
      <alignment vertical="top" wrapText="1"/>
    </xf>
    <xf numFmtId="0" fontId="7" fillId="4" borderId="249" xfId="0" applyFont="1" applyFill="1" applyBorder="1" applyAlignment="1">
      <alignment vertical="top" wrapText="1"/>
    </xf>
    <xf numFmtId="0" fontId="6" fillId="4" borderId="249" xfId="0" applyFont="1" applyFill="1" applyBorder="1" applyAlignment="1">
      <alignment vertical="top"/>
    </xf>
    <xf numFmtId="0" fontId="4" fillId="4" borderId="250" xfId="0" applyFont="1" applyFill="1" applyBorder="1" applyAlignment="1">
      <alignment vertical="top"/>
    </xf>
    <xf numFmtId="0" fontId="11" fillId="4" borderId="226" xfId="1" applyFont="1" applyFill="1" applyBorder="1" applyAlignment="1">
      <alignment vertical="top"/>
    </xf>
    <xf numFmtId="0" fontId="11" fillId="4" borderId="229" xfId="1" applyFont="1" applyFill="1" applyBorder="1" applyAlignment="1">
      <alignment vertical="top"/>
    </xf>
    <xf numFmtId="0" fontId="7" fillId="0" borderId="85" xfId="0" applyFont="1" applyBorder="1" applyAlignment="1">
      <alignment vertical="top" wrapText="1"/>
    </xf>
    <xf numFmtId="0" fontId="6" fillId="0" borderId="85" xfId="0" applyFont="1" applyBorder="1" applyAlignment="1">
      <alignment vertical="top"/>
    </xf>
    <xf numFmtId="0" fontId="4" fillId="0" borderId="225" xfId="0" applyFont="1" applyBorder="1" applyAlignment="1">
      <alignment vertical="top"/>
    </xf>
    <xf numFmtId="0" fontId="11" fillId="0" borderId="226" xfId="1" applyFont="1" applyFill="1" applyBorder="1" applyAlignment="1">
      <alignment vertical="top" wrapText="1"/>
    </xf>
    <xf numFmtId="0" fontId="7" fillId="0" borderId="227" xfId="0" applyFont="1" applyBorder="1" applyAlignment="1">
      <alignment vertical="top" wrapText="1"/>
    </xf>
    <xf numFmtId="0" fontId="6" fillId="0" borderId="227" xfId="0" applyFont="1" applyBorder="1" applyAlignment="1">
      <alignment vertical="top"/>
    </xf>
    <xf numFmtId="0" fontId="4" fillId="0" borderId="228" xfId="0" applyFont="1" applyBorder="1" applyAlignment="1">
      <alignment vertical="top"/>
    </xf>
    <xf numFmtId="0" fontId="11" fillId="0" borderId="63" xfId="1" applyFont="1" applyFill="1" applyBorder="1" applyAlignment="1">
      <alignment vertical="top" wrapText="1"/>
    </xf>
    <xf numFmtId="0" fontId="11" fillId="0" borderId="229" xfId="1" applyFont="1" applyFill="1" applyBorder="1" applyAlignment="1">
      <alignment vertical="top" wrapText="1"/>
    </xf>
    <xf numFmtId="0" fontId="7" fillId="0" borderId="230" xfId="0" applyFont="1" applyBorder="1" applyAlignment="1">
      <alignment vertical="top" wrapText="1"/>
    </xf>
    <xf numFmtId="0" fontId="6" fillId="0" borderId="230" xfId="0" applyFont="1" applyBorder="1" applyAlignment="1">
      <alignment vertical="top"/>
    </xf>
    <xf numFmtId="0" fontId="4" fillId="0" borderId="231" xfId="0" applyFont="1" applyBorder="1" applyAlignment="1">
      <alignment vertical="top"/>
    </xf>
    <xf numFmtId="0" fontId="7" fillId="0" borderId="249" xfId="0" applyFont="1" applyBorder="1" applyAlignment="1">
      <alignment vertical="top" wrapText="1"/>
    </xf>
    <xf numFmtId="0" fontId="6" fillId="0" borderId="249" xfId="0" applyFont="1" applyBorder="1" applyAlignment="1">
      <alignment vertical="top"/>
    </xf>
    <xf numFmtId="0" fontId="4" fillId="0" borderId="250" xfId="0" applyFont="1" applyBorder="1" applyAlignment="1">
      <alignment vertical="top"/>
    </xf>
    <xf numFmtId="0" fontId="11" fillId="4" borderId="63" xfId="1" applyFont="1" applyFill="1" applyBorder="1" applyAlignment="1">
      <alignment vertical="top"/>
    </xf>
    <xf numFmtId="0" fontId="7" fillId="4" borderId="120" xfId="0" applyFont="1" applyFill="1" applyBorder="1" applyAlignment="1">
      <alignment wrapText="1"/>
    </xf>
    <xf numFmtId="0" fontId="2" fillId="4" borderId="49" xfId="0" applyFont="1" applyFill="1" applyBorder="1"/>
    <xf numFmtId="0" fontId="6" fillId="4" borderId="19" xfId="1" applyFont="1" applyFill="1" applyBorder="1" applyAlignment="1">
      <alignment vertical="top" wrapText="1"/>
    </xf>
    <xf numFmtId="0" fontId="0" fillId="4" borderId="3" xfId="0" applyFill="1" applyBorder="1"/>
    <xf numFmtId="0" fontId="0" fillId="4" borderId="198" xfId="0" applyFill="1" applyBorder="1"/>
    <xf numFmtId="0" fontId="5" fillId="4" borderId="19" xfId="1" applyFont="1" applyFill="1" applyBorder="1" applyAlignment="1">
      <alignment vertical="top"/>
    </xf>
    <xf numFmtId="0" fontId="11" fillId="0" borderId="8" xfId="1" applyFont="1" applyFill="1" applyBorder="1" applyAlignment="1">
      <alignment vertical="top" wrapText="1"/>
    </xf>
    <xf numFmtId="0" fontId="11" fillId="0" borderId="10" xfId="1" applyFont="1" applyFill="1" applyBorder="1" applyAlignment="1">
      <alignment vertical="top" wrapText="1"/>
    </xf>
    <xf numFmtId="0" fontId="7" fillId="3" borderId="210" xfId="0" applyFont="1" applyFill="1" applyBorder="1" applyAlignment="1">
      <alignment vertical="top"/>
    </xf>
    <xf numFmtId="0" fontId="7" fillId="4" borderId="210" xfId="0" applyFont="1" applyFill="1" applyBorder="1" applyAlignment="1">
      <alignment vertical="top" wrapText="1"/>
    </xf>
    <xf numFmtId="0" fontId="3" fillId="4" borderId="203" xfId="0" applyFont="1" applyFill="1" applyBorder="1" applyAlignment="1">
      <alignment vertical="top" wrapText="1"/>
    </xf>
    <xf numFmtId="0" fontId="3" fillId="4" borderId="103" xfId="0" applyFont="1" applyFill="1" applyBorder="1" applyAlignment="1">
      <alignment vertical="top" wrapText="1"/>
    </xf>
    <xf numFmtId="0" fontId="14" fillId="4" borderId="103" xfId="0" applyFont="1" applyFill="1" applyBorder="1" applyAlignment="1">
      <alignment vertical="top" wrapText="1"/>
    </xf>
    <xf numFmtId="0" fontId="3" fillId="4" borderId="52" xfId="0" applyFont="1" applyFill="1" applyBorder="1" applyAlignment="1">
      <alignment vertical="top" wrapText="1"/>
    </xf>
    <xf numFmtId="0" fontId="11" fillId="4" borderId="106" xfId="0" applyFont="1" applyFill="1" applyBorder="1" applyAlignment="1">
      <alignment vertical="top" wrapText="1"/>
    </xf>
    <xf numFmtId="0" fontId="11" fillId="0" borderId="14" xfId="1" applyFont="1" applyFill="1" applyBorder="1" applyAlignment="1">
      <alignment vertical="top"/>
    </xf>
    <xf numFmtId="0" fontId="11" fillId="0" borderId="104" xfId="0" applyFont="1" applyBorder="1" applyAlignment="1">
      <alignment vertical="top" wrapText="1"/>
    </xf>
    <xf numFmtId="0" fontId="11" fillId="0" borderId="30" xfId="1" applyFont="1" applyFill="1" applyBorder="1" applyAlignment="1">
      <alignment vertical="top"/>
    </xf>
    <xf numFmtId="0" fontId="11" fillId="0" borderId="106" xfId="0" applyFont="1" applyBorder="1" applyAlignment="1">
      <alignment vertical="top" wrapText="1"/>
    </xf>
    <xf numFmtId="0" fontId="11" fillId="4" borderId="14" xfId="1" applyFont="1" applyFill="1" applyBorder="1" applyAlignment="1">
      <alignment vertical="top"/>
    </xf>
    <xf numFmtId="0" fontId="11" fillId="4" borderId="30" xfId="1" applyFont="1" applyFill="1" applyBorder="1" applyAlignment="1">
      <alignment vertical="top"/>
    </xf>
    <xf numFmtId="0" fontId="6" fillId="4" borderId="19" xfId="0" applyFont="1" applyFill="1" applyBorder="1"/>
    <xf numFmtId="0" fontId="5" fillId="4" borderId="19" xfId="1" applyFont="1" applyFill="1" applyBorder="1" applyAlignment="1">
      <alignment vertical="top" wrapText="1"/>
    </xf>
    <xf numFmtId="0" fontId="6" fillId="4" borderId="30" xfId="0" applyFont="1" applyFill="1" applyBorder="1"/>
    <xf numFmtId="0" fontId="6" fillId="4" borderId="32" xfId="0" applyFont="1" applyFill="1" applyBorder="1" applyAlignment="1">
      <alignment vertical="top"/>
    </xf>
    <xf numFmtId="0" fontId="6" fillId="4" borderId="33" xfId="0" applyFont="1" applyFill="1" applyBorder="1" applyAlignment="1">
      <alignment vertical="top"/>
    </xf>
    <xf numFmtId="0" fontId="7" fillId="4" borderId="238" xfId="0" applyFont="1" applyFill="1" applyBorder="1" applyAlignment="1">
      <alignment vertical="top" wrapText="1"/>
    </xf>
    <xf numFmtId="0" fontId="7" fillId="4" borderId="139" xfId="0" applyFont="1" applyFill="1" applyBorder="1" applyAlignment="1">
      <alignment vertical="top" wrapText="1"/>
    </xf>
    <xf numFmtId="0" fontId="7" fillId="4" borderId="50" xfId="0" applyFont="1" applyFill="1" applyBorder="1" applyAlignment="1">
      <alignment vertical="top" wrapText="1"/>
    </xf>
    <xf numFmtId="0" fontId="6" fillId="4" borderId="113" xfId="0" applyFont="1" applyFill="1" applyBorder="1" applyAlignment="1">
      <alignment vertical="top"/>
    </xf>
    <xf numFmtId="0" fontId="7" fillId="4" borderId="51" xfId="0" applyFont="1" applyFill="1" applyBorder="1" applyAlignment="1">
      <alignment vertical="top" wrapText="1"/>
    </xf>
    <xf numFmtId="0" fontId="6" fillId="4" borderId="20" xfId="0" applyFont="1" applyFill="1" applyBorder="1" applyAlignment="1">
      <alignment vertical="top"/>
    </xf>
    <xf numFmtId="0" fontId="11" fillId="4" borderId="210" xfId="1" applyFont="1" applyFill="1" applyBorder="1" applyAlignment="1">
      <alignment vertical="top" wrapText="1"/>
    </xf>
    <xf numFmtId="0" fontId="3" fillId="9" borderId="50" xfId="0" applyFont="1" applyFill="1" applyBorder="1" applyAlignment="1">
      <alignment wrapText="1"/>
    </xf>
    <xf numFmtId="0" fontId="6" fillId="4" borderId="48" xfId="0" applyFont="1" applyFill="1" applyBorder="1"/>
    <xf numFmtId="0" fontId="7" fillId="4" borderId="102" xfId="0" applyFont="1" applyFill="1" applyBorder="1" applyAlignment="1">
      <alignment horizontal="left" vertical="top" wrapText="1"/>
    </xf>
    <xf numFmtId="0" fontId="7" fillId="0" borderId="59" xfId="0" applyFont="1" applyBorder="1" applyAlignment="1">
      <alignment horizontal="left" vertical="top" wrapText="1"/>
    </xf>
    <xf numFmtId="0" fontId="7" fillId="0" borderId="107" xfId="0" applyFont="1" applyBorder="1" applyAlignment="1">
      <alignment horizontal="left" vertical="top" wrapText="1"/>
    </xf>
    <xf numFmtId="0" fontId="7" fillId="0" borderId="60" xfId="0" applyFont="1" applyBorder="1" applyAlignment="1">
      <alignment horizontal="left" vertical="top" wrapText="1"/>
    </xf>
    <xf numFmtId="0" fontId="7" fillId="4" borderId="93" xfId="0" applyFont="1" applyFill="1" applyBorder="1" applyAlignment="1">
      <alignment horizontal="left" vertical="top" wrapText="1"/>
    </xf>
    <xf numFmtId="0" fontId="7" fillId="4" borderId="110" xfId="0" applyFont="1" applyFill="1" applyBorder="1" applyAlignment="1">
      <alignment horizontal="left" vertical="top" wrapText="1"/>
    </xf>
    <xf numFmtId="0" fontId="7" fillId="4" borderId="94" xfId="0" applyFont="1" applyFill="1" applyBorder="1" applyAlignment="1">
      <alignment horizontal="left" vertical="top" wrapText="1"/>
    </xf>
    <xf numFmtId="0" fontId="7" fillId="0" borderId="53" xfId="0" applyFont="1" applyBorder="1" applyAlignment="1">
      <alignment horizontal="left" vertical="top" wrapText="1"/>
    </xf>
    <xf numFmtId="0" fontId="7" fillId="0" borderId="101" xfId="0" applyFont="1" applyBorder="1" applyAlignment="1">
      <alignment horizontal="left" vertical="top" wrapText="1"/>
    </xf>
    <xf numFmtId="0" fontId="7" fillId="0" borderId="54" xfId="0" applyFont="1" applyBorder="1" applyAlignment="1">
      <alignment horizontal="left" vertical="top" wrapText="1"/>
    </xf>
    <xf numFmtId="0" fontId="7" fillId="0" borderId="55" xfId="0" applyFont="1" applyBorder="1" applyAlignment="1">
      <alignment horizontal="left" vertical="top" wrapText="1"/>
    </xf>
    <xf numFmtId="0" fontId="7" fillId="0" borderId="102" xfId="0" applyFont="1" applyBorder="1" applyAlignment="1">
      <alignment horizontal="left" vertical="top" wrapText="1"/>
    </xf>
    <xf numFmtId="0" fontId="7" fillId="0" borderId="56" xfId="0" applyFont="1" applyBorder="1" applyAlignment="1">
      <alignment horizontal="left" vertical="top" wrapText="1"/>
    </xf>
    <xf numFmtId="0" fontId="7" fillId="4" borderId="61" xfId="1" applyFont="1" applyFill="1" applyBorder="1" applyAlignment="1">
      <alignment horizontal="left" vertical="top" wrapText="1"/>
    </xf>
    <xf numFmtId="0" fontId="7" fillId="4" borderId="104" xfId="1" applyFont="1" applyFill="1" applyBorder="1" applyAlignment="1">
      <alignment horizontal="left" vertical="top" wrapText="1"/>
    </xf>
    <xf numFmtId="0" fontId="7" fillId="4" borderId="62" xfId="1" applyFont="1" applyFill="1" applyBorder="1" applyAlignment="1">
      <alignment horizontal="left" vertical="top" wrapText="1"/>
    </xf>
    <xf numFmtId="0" fontId="7" fillId="0" borderId="55" xfId="1" applyFont="1" applyBorder="1" applyAlignment="1">
      <alignment horizontal="left" vertical="top" wrapText="1"/>
    </xf>
    <xf numFmtId="0" fontId="7" fillId="0" borderId="102" xfId="1" applyFont="1" applyBorder="1" applyAlignment="1">
      <alignment horizontal="left" vertical="top" wrapText="1"/>
    </xf>
    <xf numFmtId="0" fontId="7" fillId="0" borderId="56" xfId="1" applyFont="1" applyBorder="1" applyAlignment="1">
      <alignment horizontal="left" vertical="top" wrapText="1"/>
    </xf>
    <xf numFmtId="0" fontId="7" fillId="4" borderId="102" xfId="1" applyFont="1" applyFill="1" applyBorder="1" applyAlignment="1">
      <alignment horizontal="left" vertical="top" wrapText="1"/>
    </xf>
    <xf numFmtId="0" fontId="7" fillId="4" borderId="56" xfId="1" applyFont="1" applyFill="1" applyBorder="1" applyAlignment="1">
      <alignment horizontal="left" vertical="top" wrapText="1"/>
    </xf>
    <xf numFmtId="0" fontId="7" fillId="0" borderId="55" xfId="1" applyFont="1" applyFill="1" applyBorder="1" applyAlignment="1">
      <alignment horizontal="left" vertical="top" wrapText="1"/>
    </xf>
    <xf numFmtId="0" fontId="7" fillId="0" borderId="102" xfId="1" applyFont="1" applyFill="1" applyBorder="1" applyAlignment="1">
      <alignment horizontal="left" vertical="top" wrapText="1"/>
    </xf>
    <xf numFmtId="0" fontId="7" fillId="0" borderId="56" xfId="1" applyFont="1" applyFill="1" applyBorder="1" applyAlignment="1">
      <alignment horizontal="left" vertical="top" wrapText="1"/>
    </xf>
    <xf numFmtId="0" fontId="7" fillId="0" borderId="61" xfId="1" applyFont="1" applyFill="1" applyBorder="1" applyAlignment="1">
      <alignment horizontal="left" vertical="top" wrapText="1"/>
    </xf>
    <xf numFmtId="0" fontId="7" fillId="0" borderId="104" xfId="1" applyFont="1" applyFill="1" applyBorder="1" applyAlignment="1">
      <alignment horizontal="left" vertical="top" wrapText="1"/>
    </xf>
    <xf numFmtId="0" fontId="7" fillId="0" borderId="62" xfId="1" applyFont="1" applyFill="1" applyBorder="1" applyAlignment="1">
      <alignment horizontal="left" vertical="top" wrapText="1"/>
    </xf>
    <xf numFmtId="0" fontId="7" fillId="0" borderId="65" xfId="1" applyFont="1" applyFill="1" applyBorder="1" applyAlignment="1">
      <alignment horizontal="left" vertical="top" wrapText="1"/>
    </xf>
    <xf numFmtId="0" fontId="7" fillId="0" borderId="106" xfId="1" applyFont="1" applyFill="1" applyBorder="1" applyAlignment="1">
      <alignment horizontal="left" vertical="top" wrapText="1"/>
    </xf>
    <xf numFmtId="0" fontId="7" fillId="0" borderId="66" xfId="1" applyFont="1" applyFill="1" applyBorder="1" applyAlignment="1">
      <alignment horizontal="left" vertical="top" wrapText="1"/>
    </xf>
    <xf numFmtId="0" fontId="7" fillId="4" borderId="53" xfId="1" applyFont="1" applyFill="1" applyBorder="1" applyAlignment="1">
      <alignment horizontal="left" vertical="top" wrapText="1"/>
    </xf>
    <xf numFmtId="0" fontId="7" fillId="4" borderId="101" xfId="1" applyFont="1" applyFill="1" applyBorder="1" applyAlignment="1">
      <alignment horizontal="left" vertical="top" wrapText="1"/>
    </xf>
    <xf numFmtId="0" fontId="7" fillId="4" borderId="54" xfId="1" applyFont="1" applyFill="1" applyBorder="1" applyAlignment="1">
      <alignment horizontal="left" vertical="top" wrapText="1"/>
    </xf>
    <xf numFmtId="0" fontId="7" fillId="4" borderId="98" xfId="0" applyFont="1" applyFill="1" applyBorder="1" applyAlignment="1">
      <alignment horizontal="left" vertical="top" wrapText="1"/>
    </xf>
    <xf numFmtId="0" fontId="7" fillId="4" borderId="111" xfId="0" applyFont="1" applyFill="1" applyBorder="1" applyAlignment="1">
      <alignment horizontal="left" vertical="top" wrapText="1"/>
    </xf>
    <xf numFmtId="0" fontId="7" fillId="4" borderId="99" xfId="0" applyFont="1" applyFill="1" applyBorder="1" applyAlignment="1">
      <alignment horizontal="left" vertical="top" wrapText="1"/>
    </xf>
    <xf numFmtId="0" fontId="7" fillId="4" borderId="73" xfId="0" applyFont="1" applyFill="1" applyBorder="1" applyAlignment="1">
      <alignment horizontal="left" vertical="top" wrapText="1"/>
    </xf>
    <xf numFmtId="0" fontId="7" fillId="4" borderId="115" xfId="0" applyFont="1" applyFill="1" applyBorder="1" applyAlignment="1">
      <alignment horizontal="left" vertical="top" wrapText="1"/>
    </xf>
    <xf numFmtId="0" fontId="7" fillId="4" borderId="74" xfId="0" applyFont="1" applyFill="1" applyBorder="1" applyAlignment="1">
      <alignment horizontal="left" vertical="top" wrapText="1"/>
    </xf>
    <xf numFmtId="0" fontId="7" fillId="4" borderId="59" xfId="0" applyFont="1" applyFill="1" applyBorder="1" applyAlignment="1">
      <alignment horizontal="left" vertical="top" wrapText="1"/>
    </xf>
    <xf numFmtId="0" fontId="7" fillId="4" borderId="107" xfId="0" applyFont="1" applyFill="1" applyBorder="1" applyAlignment="1">
      <alignment horizontal="left" vertical="top" wrapText="1"/>
    </xf>
    <xf numFmtId="0" fontId="7" fillId="4" borderId="60" xfId="0" applyFont="1" applyFill="1" applyBorder="1" applyAlignment="1">
      <alignment horizontal="left" vertical="top" wrapText="1"/>
    </xf>
    <xf numFmtId="0" fontId="7" fillId="0" borderId="59" xfId="1" applyFont="1" applyFill="1" applyBorder="1" applyAlignment="1">
      <alignment horizontal="left" vertical="top" wrapText="1"/>
    </xf>
    <xf numFmtId="0" fontId="7" fillId="0" borderId="107" xfId="1" applyFont="1" applyFill="1" applyBorder="1" applyAlignment="1">
      <alignment horizontal="left" vertical="top" wrapText="1"/>
    </xf>
    <xf numFmtId="0" fontId="7" fillId="0" borderId="60" xfId="1" applyFont="1" applyFill="1" applyBorder="1" applyAlignment="1">
      <alignment horizontal="left" vertical="top" wrapText="1"/>
    </xf>
    <xf numFmtId="0" fontId="7" fillId="4" borderId="65" xfId="1" applyFont="1" applyFill="1" applyBorder="1" applyAlignment="1">
      <alignment horizontal="left" vertical="top" wrapText="1"/>
    </xf>
    <xf numFmtId="0" fontId="7" fillId="4" borderId="106" xfId="1" applyFont="1" applyFill="1" applyBorder="1" applyAlignment="1">
      <alignment horizontal="left" vertical="top" wrapText="1"/>
    </xf>
    <xf numFmtId="0" fontId="7" fillId="4" borderId="66" xfId="1" applyFont="1" applyFill="1" applyBorder="1" applyAlignment="1">
      <alignment horizontal="left" vertical="top" wrapText="1"/>
    </xf>
    <xf numFmtId="0" fontId="7" fillId="0" borderId="67" xfId="1" applyFont="1" applyFill="1" applyBorder="1" applyAlignment="1">
      <alignment horizontal="left" vertical="top" wrapText="1"/>
    </xf>
    <xf numFmtId="0" fontId="7" fillId="0" borderId="114" xfId="1" applyFont="1" applyFill="1" applyBorder="1" applyAlignment="1">
      <alignment horizontal="left" vertical="top" wrapText="1"/>
    </xf>
    <xf numFmtId="0" fontId="7" fillId="0" borderId="68" xfId="1" applyFont="1" applyFill="1" applyBorder="1" applyAlignment="1">
      <alignment horizontal="left" vertical="top" wrapText="1"/>
    </xf>
    <xf numFmtId="0" fontId="7" fillId="4" borderId="67" xfId="1" applyFont="1" applyFill="1" applyBorder="1" applyAlignment="1">
      <alignment horizontal="left" vertical="top" wrapText="1"/>
    </xf>
    <xf numFmtId="0" fontId="7" fillId="4" borderId="114" xfId="1" applyFont="1" applyFill="1" applyBorder="1" applyAlignment="1">
      <alignment horizontal="left" vertical="top" wrapText="1"/>
    </xf>
    <xf numFmtId="0" fontId="7" fillId="4" borderId="68" xfId="1" applyFont="1" applyFill="1" applyBorder="1" applyAlignment="1">
      <alignment horizontal="left" vertical="top" wrapText="1"/>
    </xf>
    <xf numFmtId="0" fontId="7" fillId="4" borderId="79" xfId="1" applyFont="1" applyFill="1" applyBorder="1" applyAlignment="1">
      <alignment horizontal="left" vertical="top" wrapText="1"/>
    </xf>
    <xf numFmtId="0" fontId="7" fillId="4" borderId="118" xfId="1" applyFont="1" applyFill="1" applyBorder="1" applyAlignment="1">
      <alignment horizontal="left" vertical="top" wrapText="1"/>
    </xf>
    <xf numFmtId="0" fontId="7" fillId="4" borderId="80" xfId="1" applyFont="1" applyFill="1" applyBorder="1" applyAlignment="1">
      <alignment horizontal="left" vertical="top" wrapText="1"/>
    </xf>
    <xf numFmtId="0" fontId="7" fillId="4" borderId="59" xfId="1" applyFont="1" applyFill="1" applyBorder="1" applyAlignment="1">
      <alignment horizontal="left" vertical="top" wrapText="1"/>
    </xf>
    <xf numFmtId="0" fontId="7" fillId="4" borderId="107" xfId="1" applyFont="1" applyFill="1" applyBorder="1" applyAlignment="1">
      <alignment horizontal="left" vertical="top" wrapText="1"/>
    </xf>
    <xf numFmtId="0" fontId="7" fillId="4" borderId="60" xfId="1" applyFont="1" applyFill="1" applyBorder="1" applyAlignment="1">
      <alignment horizontal="left" vertical="top" wrapText="1"/>
    </xf>
    <xf numFmtId="0" fontId="7" fillId="0" borderId="57" xfId="1" applyFont="1" applyFill="1" applyBorder="1" applyAlignment="1">
      <alignment horizontal="left" vertical="top" wrapText="1"/>
    </xf>
    <xf numFmtId="0" fontId="7" fillId="0" borderId="105" xfId="1" applyFont="1" applyFill="1" applyBorder="1" applyAlignment="1">
      <alignment horizontal="left" vertical="top" wrapText="1"/>
    </xf>
    <xf numFmtId="0" fontId="7" fillId="0" borderId="58" xfId="1" applyFont="1" applyFill="1" applyBorder="1" applyAlignment="1">
      <alignment horizontal="left" vertical="top" wrapText="1"/>
    </xf>
    <xf numFmtId="0" fontId="7" fillId="0" borderId="69" xfId="1" applyFont="1" applyFill="1" applyBorder="1" applyAlignment="1">
      <alignment horizontal="left" vertical="top" wrapText="1"/>
    </xf>
    <xf numFmtId="0" fontId="7" fillId="0" borderId="108" xfId="1" applyFont="1" applyFill="1" applyBorder="1" applyAlignment="1">
      <alignment horizontal="left" vertical="top" wrapText="1"/>
    </xf>
    <xf numFmtId="0" fontId="7" fillId="0" borderId="70" xfId="1" applyFont="1" applyFill="1" applyBorder="1" applyAlignment="1">
      <alignment horizontal="left" vertical="top" wrapText="1"/>
    </xf>
    <xf numFmtId="0" fontId="7" fillId="4" borderId="75" xfId="1" applyFont="1" applyFill="1" applyBorder="1" applyAlignment="1">
      <alignment horizontal="left" vertical="top" wrapText="1"/>
    </xf>
    <xf numFmtId="0" fontId="7" fillId="4" borderId="113" xfId="1" applyFont="1" applyFill="1" applyBorder="1" applyAlignment="1">
      <alignment horizontal="left" vertical="top" wrapText="1"/>
    </xf>
    <xf numFmtId="0" fontId="7" fillId="4" borderId="76" xfId="1" applyFont="1" applyFill="1" applyBorder="1" applyAlignment="1">
      <alignment horizontal="left" vertical="top" wrapText="1"/>
    </xf>
    <xf numFmtId="0" fontId="7" fillId="4" borderId="73" xfId="1" applyFont="1" applyFill="1" applyBorder="1" applyAlignment="1">
      <alignment horizontal="left" vertical="top" wrapText="1"/>
    </xf>
    <xf numFmtId="0" fontId="7" fillId="4" borderId="115" xfId="1" applyFont="1" applyFill="1" applyBorder="1" applyAlignment="1">
      <alignment horizontal="left" vertical="top" wrapText="1"/>
    </xf>
    <xf numFmtId="0" fontId="7" fillId="4" borderId="74" xfId="1" applyFont="1" applyFill="1" applyBorder="1" applyAlignment="1">
      <alignment horizontal="left" vertical="top" wrapText="1"/>
    </xf>
    <xf numFmtId="0" fontId="7" fillId="4" borderId="57" xfId="1" applyFont="1" applyFill="1" applyBorder="1" applyAlignment="1">
      <alignment horizontal="left" vertical="top" wrapText="1"/>
    </xf>
    <xf numFmtId="0" fontId="7" fillId="4" borderId="105" xfId="1" applyFont="1" applyFill="1" applyBorder="1" applyAlignment="1">
      <alignment horizontal="left" vertical="top" wrapText="1"/>
    </xf>
    <xf numFmtId="0" fontId="7" fillId="4" borderId="58" xfId="1" applyFont="1" applyFill="1" applyBorder="1" applyAlignment="1">
      <alignment horizontal="left" vertical="top" wrapText="1"/>
    </xf>
    <xf numFmtId="0" fontId="7" fillId="0" borderId="53" xfId="1" applyFont="1" applyFill="1" applyBorder="1" applyAlignment="1">
      <alignment horizontal="left" vertical="top" wrapText="1"/>
    </xf>
    <xf numFmtId="0" fontId="7" fillId="0" borderId="101" xfId="1" applyFont="1" applyFill="1" applyBorder="1" applyAlignment="1">
      <alignment horizontal="left" vertical="top" wrapText="1"/>
    </xf>
    <xf numFmtId="0" fontId="7" fillId="0" borderId="54" xfId="1" applyFont="1" applyFill="1" applyBorder="1" applyAlignment="1">
      <alignment horizontal="left" vertical="top" wrapText="1"/>
    </xf>
    <xf numFmtId="0" fontId="11" fillId="4" borderId="55" xfId="1" applyFont="1" applyFill="1" applyBorder="1" applyAlignment="1">
      <alignment vertical="top"/>
    </xf>
    <xf numFmtId="0" fontId="11" fillId="0" borderId="55" xfId="1" applyFont="1" applyFill="1" applyBorder="1" applyAlignment="1">
      <alignment vertical="top" wrapText="1"/>
    </xf>
    <xf numFmtId="0" fontId="11" fillId="4" borderId="59" xfId="1" applyFont="1" applyFill="1" applyBorder="1" applyAlignment="1">
      <alignment vertical="top"/>
    </xf>
    <xf numFmtId="0" fontId="11" fillId="0" borderId="55" xfId="1" applyFont="1" applyFill="1" applyBorder="1"/>
    <xf numFmtId="0" fontId="11" fillId="0" borderId="55" xfId="1" applyFont="1" applyFill="1" applyBorder="1" applyAlignment="1">
      <alignment vertical="top"/>
    </xf>
    <xf numFmtId="0" fontId="11" fillId="4" borderId="65" xfId="1" applyFont="1" applyFill="1" applyBorder="1" applyAlignment="1">
      <alignment vertical="top" wrapText="1"/>
    </xf>
    <xf numFmtId="0" fontId="11" fillId="0" borderId="57" xfId="1" applyFont="1" applyFill="1" applyBorder="1" applyAlignment="1">
      <alignment vertical="top" wrapText="1"/>
    </xf>
    <xf numFmtId="0" fontId="11" fillId="0" borderId="59" xfId="1" applyFont="1" applyFill="1" applyBorder="1" applyAlignment="1">
      <alignment vertical="top" wrapText="1"/>
    </xf>
    <xf numFmtId="0" fontId="11" fillId="4" borderId="65" xfId="1" applyFont="1" applyFill="1" applyBorder="1"/>
    <xf numFmtId="0" fontId="11" fillId="0" borderId="65" xfId="1" applyFont="1" applyFill="1" applyBorder="1"/>
    <xf numFmtId="0" fontId="11" fillId="13" borderId="61" xfId="1" applyFont="1" applyFill="1" applyBorder="1" applyAlignment="1">
      <alignment vertical="top" wrapText="1"/>
    </xf>
    <xf numFmtId="0" fontId="11" fillId="4" borderId="55" xfId="1" applyFont="1" applyFill="1" applyBorder="1" applyAlignment="1">
      <alignment vertical="top" wrapText="1"/>
    </xf>
    <xf numFmtId="0" fontId="11" fillId="0" borderId="61" xfId="1" applyFont="1" applyFill="1" applyBorder="1" applyAlignment="1">
      <alignment vertical="top"/>
    </xf>
    <xf numFmtId="0" fontId="11" fillId="0" borderId="65" xfId="1" applyFont="1" applyFill="1" applyBorder="1" applyAlignment="1">
      <alignment vertical="top"/>
    </xf>
    <xf numFmtId="0" fontId="11" fillId="0" borderId="69" xfId="1" applyFont="1" applyFill="1" applyBorder="1" applyAlignment="1">
      <alignment vertical="top"/>
    </xf>
    <xf numFmtId="0" fontId="11" fillId="4" borderId="75" xfId="1" applyFont="1" applyFill="1" applyBorder="1" applyAlignment="1">
      <alignment vertical="top"/>
    </xf>
    <xf numFmtId="0" fontId="11" fillId="0" borderId="57" xfId="1" applyFont="1" applyFill="1" applyBorder="1" applyAlignment="1">
      <alignment vertical="top"/>
    </xf>
    <xf numFmtId="0" fontId="11" fillId="0" borderId="67" xfId="1" applyFont="1" applyFill="1" applyBorder="1" applyAlignment="1">
      <alignment vertical="top"/>
    </xf>
    <xf numFmtId="0" fontId="11" fillId="0" borderId="59" xfId="1" applyFont="1" applyFill="1" applyBorder="1" applyAlignment="1">
      <alignment vertical="top"/>
    </xf>
    <xf numFmtId="0" fontId="11" fillId="4" borderId="55" xfId="1" applyFont="1" applyFill="1" applyBorder="1"/>
    <xf numFmtId="0" fontId="11" fillId="4" borderId="73" xfId="1" applyFont="1" applyFill="1" applyBorder="1" applyAlignment="1">
      <alignment vertical="top"/>
    </xf>
    <xf numFmtId="0" fontId="11" fillId="4" borderId="57" xfId="1" applyFont="1" applyFill="1" applyBorder="1" applyAlignment="1">
      <alignment vertical="top"/>
    </xf>
    <xf numFmtId="0" fontId="11" fillId="4" borderId="79" xfId="1" applyFont="1" applyFill="1" applyBorder="1" applyAlignment="1">
      <alignment vertical="top"/>
    </xf>
    <xf numFmtId="0" fontId="11" fillId="4" borderId="61" xfId="1" applyFont="1" applyFill="1" applyBorder="1" applyAlignment="1">
      <alignment vertical="top"/>
    </xf>
    <xf numFmtId="0" fontId="11" fillId="0" borderId="55" xfId="1" applyFont="1" applyFill="1" applyBorder="1" applyAlignment="1">
      <alignment horizontal="left" vertical="top" wrapText="1"/>
    </xf>
    <xf numFmtId="0" fontId="11" fillId="4" borderId="61" xfId="1" applyFont="1" applyFill="1" applyBorder="1" applyAlignment="1">
      <alignment vertical="top" wrapText="1"/>
    </xf>
    <xf numFmtId="0" fontId="11" fillId="0" borderId="119" xfId="1" applyFont="1" applyFill="1" applyBorder="1" applyAlignment="1">
      <alignment vertical="top"/>
    </xf>
    <xf numFmtId="0" fontId="5" fillId="4" borderId="128" xfId="1" applyFont="1" applyFill="1" applyBorder="1" applyAlignment="1">
      <alignment vertical="top"/>
    </xf>
    <xf numFmtId="0" fontId="13" fillId="4" borderId="55" xfId="0" applyFont="1" applyFill="1" applyBorder="1" applyAlignment="1">
      <alignment vertical="top"/>
    </xf>
    <xf numFmtId="0" fontId="11" fillId="0" borderId="59" xfId="1" applyFont="1" applyBorder="1" applyAlignment="1">
      <alignment vertical="top" wrapText="1"/>
    </xf>
    <xf numFmtId="0" fontId="11" fillId="6" borderId="93" xfId="1" applyFont="1" applyFill="1" applyBorder="1" applyAlignment="1">
      <alignment vertical="top" wrapText="1"/>
    </xf>
    <xf numFmtId="0" fontId="11" fillId="0" borderId="53" xfId="1" applyFont="1" applyFill="1" applyBorder="1" applyAlignment="1">
      <alignment vertical="top"/>
    </xf>
    <xf numFmtId="0" fontId="11" fillId="0" borderId="55" xfId="1" applyFont="1" applyBorder="1" applyAlignment="1">
      <alignment vertical="top"/>
    </xf>
    <xf numFmtId="0" fontId="11" fillId="4" borderId="53" xfId="1" applyFont="1" applyFill="1" applyBorder="1" applyAlignment="1">
      <alignment vertical="top"/>
    </xf>
    <xf numFmtId="0" fontId="11" fillId="4" borderId="98" xfId="1" applyFont="1" applyFill="1" applyBorder="1" applyAlignment="1">
      <alignment vertical="top"/>
    </xf>
    <xf numFmtId="0" fontId="11" fillId="0" borderId="59" xfId="1" applyFont="1" applyFill="1" applyBorder="1"/>
    <xf numFmtId="0" fontId="11" fillId="4" borderId="67" xfId="1" applyFont="1" applyFill="1" applyBorder="1" applyAlignment="1">
      <alignment vertical="top"/>
    </xf>
    <xf numFmtId="0" fontId="11" fillId="0" borderId="67" xfId="1" applyFont="1" applyFill="1" applyBorder="1"/>
    <xf numFmtId="14" fontId="7" fillId="4" borderId="56" xfId="1" applyNumberFormat="1" applyFont="1" applyFill="1" applyBorder="1" applyAlignment="1">
      <alignment vertical="top" wrapText="1"/>
    </xf>
    <xf numFmtId="0" fontId="11" fillId="13" borderId="65" xfId="1" applyFont="1" applyFill="1" applyBorder="1" applyAlignment="1">
      <alignment vertical="top" wrapText="1"/>
    </xf>
    <xf numFmtId="0" fontId="6" fillId="8" borderId="31" xfId="0" applyFont="1" applyFill="1" applyBorder="1" applyAlignment="1">
      <alignment vertical="top"/>
    </xf>
    <xf numFmtId="0" fontId="6" fillId="8" borderId="23" xfId="0" applyFont="1" applyFill="1" applyBorder="1" applyAlignment="1">
      <alignment vertical="top"/>
    </xf>
    <xf numFmtId="0" fontId="7" fillId="4" borderId="203" xfId="1" applyFont="1" applyFill="1" applyBorder="1" applyAlignment="1">
      <alignment vertical="top" wrapText="1"/>
    </xf>
    <xf numFmtId="0" fontId="7" fillId="8" borderId="74" xfId="0" applyFont="1" applyFill="1" applyBorder="1" applyAlignment="1">
      <alignment vertical="top" wrapText="1"/>
    </xf>
    <xf numFmtId="0" fontId="7" fillId="8" borderId="73" xfId="0" applyFont="1" applyFill="1" applyBorder="1" applyAlignment="1">
      <alignment vertical="top" wrapText="1"/>
    </xf>
    <xf numFmtId="0" fontId="7" fillId="8" borderId="23" xfId="0" applyFont="1" applyFill="1" applyBorder="1" applyAlignment="1">
      <alignment vertical="top" wrapText="1"/>
    </xf>
    <xf numFmtId="0" fontId="7" fillId="4" borderId="52" xfId="1" applyFont="1" applyFill="1" applyBorder="1" applyAlignment="1">
      <alignment vertical="top" wrapText="1"/>
    </xf>
    <xf numFmtId="0" fontId="10" fillId="4" borderId="23" xfId="0" applyFont="1" applyFill="1" applyBorder="1" applyAlignment="1">
      <alignment vertical="top" wrapText="1"/>
    </xf>
    <xf numFmtId="0" fontId="11" fillId="8" borderId="23" xfId="0" applyFont="1" applyFill="1" applyBorder="1" applyAlignment="1">
      <alignment vertical="top" wrapText="1"/>
    </xf>
    <xf numFmtId="0" fontId="11" fillId="7" borderId="18" xfId="0" applyFont="1" applyFill="1" applyBorder="1" applyAlignment="1">
      <alignment vertical="top" wrapText="1"/>
    </xf>
    <xf numFmtId="0" fontId="11" fillId="4" borderId="210" xfId="0" applyFont="1" applyFill="1" applyBorder="1" applyAlignment="1">
      <alignment vertical="top" wrapText="1"/>
    </xf>
    <xf numFmtId="0" fontId="7" fillId="8" borderId="202" xfId="0" applyFont="1" applyFill="1" applyBorder="1" applyAlignment="1">
      <alignment vertical="top" wrapText="1"/>
    </xf>
    <xf numFmtId="0" fontId="7" fillId="7" borderId="234" xfId="0" applyFont="1" applyFill="1" applyBorder="1" applyAlignment="1">
      <alignment vertical="top" wrapText="1"/>
    </xf>
    <xf numFmtId="0" fontId="7" fillId="8" borderId="233" xfId="0" applyFont="1" applyFill="1" applyBorder="1" applyAlignment="1">
      <alignment vertical="top" wrapText="1"/>
    </xf>
    <xf numFmtId="0" fontId="7" fillId="4" borderId="245" xfId="0" applyFont="1" applyFill="1" applyBorder="1" applyAlignment="1">
      <alignment vertical="top" wrapText="1"/>
    </xf>
    <xf numFmtId="0" fontId="11" fillId="4" borderId="7" xfId="1" applyFont="1" applyFill="1" applyBorder="1" applyAlignment="1">
      <alignment vertical="top" wrapText="1"/>
    </xf>
    <xf numFmtId="14" fontId="0" fillId="4" borderId="20" xfId="0" applyNumberFormat="1" applyFill="1" applyBorder="1"/>
    <xf numFmtId="0" fontId="11" fillId="4" borderId="19" xfId="1" applyFont="1" applyFill="1" applyBorder="1" applyAlignment="1">
      <alignment horizontal="left" vertical="top" wrapText="1"/>
    </xf>
    <xf numFmtId="0" fontId="0" fillId="4" borderId="14" xfId="0" applyFill="1" applyBorder="1"/>
    <xf numFmtId="0" fontId="0" fillId="4" borderId="204" xfId="0" applyFill="1" applyBorder="1"/>
    <xf numFmtId="0" fontId="11" fillId="4" borderId="4" xfId="1" applyFont="1" applyFill="1" applyBorder="1" applyAlignment="1">
      <alignment vertical="top"/>
    </xf>
    <xf numFmtId="0" fontId="0" fillId="4" borderId="4" xfId="0" applyFill="1" applyBorder="1"/>
    <xf numFmtId="0" fontId="0" fillId="4" borderId="205" xfId="0" applyFill="1" applyBorder="1"/>
    <xf numFmtId="0" fontId="0" fillId="4" borderId="30" xfId="0" applyFill="1" applyBorder="1"/>
    <xf numFmtId="0" fontId="0" fillId="4" borderId="233" xfId="0" applyFill="1" applyBorder="1"/>
    <xf numFmtId="0" fontId="5" fillId="0" borderId="11" xfId="1" applyFont="1" applyFill="1" applyBorder="1" applyAlignment="1">
      <alignment vertical="top" wrapText="1"/>
    </xf>
    <xf numFmtId="0" fontId="11" fillId="0" borderId="8" xfId="1" applyFont="1" applyFill="1" applyBorder="1"/>
    <xf numFmtId="0" fontId="0" fillId="0" borderId="8" xfId="0" applyBorder="1"/>
    <xf numFmtId="0" fontId="0" fillId="0" borderId="197" xfId="0" applyBorder="1"/>
    <xf numFmtId="0" fontId="6" fillId="0" borderId="12" xfId="0" applyFont="1" applyBorder="1"/>
    <xf numFmtId="0" fontId="11" fillId="0" borderId="3" xfId="1" applyFont="1" applyFill="1" applyBorder="1"/>
    <xf numFmtId="0" fontId="0" fillId="0" borderId="3" xfId="0" applyBorder="1"/>
    <xf numFmtId="0" fontId="0" fillId="0" borderId="198" xfId="0" applyBorder="1"/>
    <xf numFmtId="0" fontId="11" fillId="0" borderId="3" xfId="1" applyFont="1" applyFill="1" applyBorder="1" applyAlignment="1">
      <alignment vertical="top"/>
    </xf>
    <xf numFmtId="0" fontId="0" fillId="0" borderId="10" xfId="0" applyBorder="1"/>
    <xf numFmtId="0" fontId="0" fillId="0" borderId="199" xfId="0" applyBorder="1"/>
    <xf numFmtId="0" fontId="7" fillId="0" borderId="55" xfId="0" applyFont="1" applyBorder="1" applyAlignment="1">
      <alignment wrapText="1"/>
    </xf>
    <xf numFmtId="0" fontId="7" fillId="0" borderId="120" xfId="0" applyFont="1" applyBorder="1" applyAlignment="1">
      <alignment wrapText="1"/>
    </xf>
    <xf numFmtId="0" fontId="23" fillId="0" borderId="102" xfId="0" applyFont="1" applyBorder="1"/>
    <xf numFmtId="0" fontId="7" fillId="0" borderId="102" xfId="0" applyFont="1" applyBorder="1" applyAlignment="1">
      <alignment wrapText="1"/>
    </xf>
    <xf numFmtId="14" fontId="7" fillId="4" borderId="120" xfId="0" applyNumberFormat="1" applyFont="1" applyFill="1" applyBorder="1" applyAlignment="1">
      <alignment vertical="top" wrapText="1"/>
    </xf>
    <xf numFmtId="0" fontId="6" fillId="0" borderId="53" xfId="0" applyFont="1" applyBorder="1"/>
    <xf numFmtId="0" fontId="7" fillId="0" borderId="101" xfId="0" applyFont="1" applyBorder="1" applyAlignment="1">
      <alignment wrapText="1"/>
    </xf>
    <xf numFmtId="0" fontId="1" fillId="0" borderId="101" xfId="1" applyFill="1" applyBorder="1" applyAlignment="1">
      <alignment wrapText="1"/>
    </xf>
    <xf numFmtId="0" fontId="6" fillId="0" borderId="48" xfId="0" applyFont="1" applyBorder="1"/>
    <xf numFmtId="0" fontId="7" fillId="0" borderId="54" xfId="0" applyFont="1" applyBorder="1" applyAlignment="1">
      <alignment wrapText="1"/>
    </xf>
    <xf numFmtId="14" fontId="7" fillId="0" borderId="119" xfId="0" applyNumberFormat="1" applyFont="1" applyBorder="1" applyAlignment="1">
      <alignment wrapText="1"/>
    </xf>
    <xf numFmtId="0" fontId="6" fillId="0" borderId="55" xfId="0" applyFont="1" applyBorder="1"/>
    <xf numFmtId="0" fontId="4" fillId="0" borderId="102" xfId="0" applyFont="1" applyBorder="1"/>
    <xf numFmtId="0" fontId="3" fillId="0" borderId="102" xfId="0" applyFont="1" applyBorder="1" applyAlignment="1">
      <alignment wrapText="1"/>
    </xf>
    <xf numFmtId="0" fontId="3" fillId="0" borderId="56" xfId="0" applyFont="1" applyBorder="1" applyAlignment="1">
      <alignment wrapText="1"/>
    </xf>
    <xf numFmtId="0" fontId="3" fillId="0" borderId="120" xfId="0" applyFont="1" applyBorder="1" applyAlignment="1">
      <alignment wrapText="1"/>
    </xf>
    <xf numFmtId="0" fontId="12" fillId="0" borderId="102" xfId="0" applyFont="1" applyBorder="1" applyAlignment="1">
      <alignment vertical="top"/>
    </xf>
    <xf numFmtId="0" fontId="1" fillId="4" borderId="107" xfId="1" applyFill="1" applyBorder="1" applyAlignment="1">
      <alignment vertical="top" wrapText="1"/>
    </xf>
    <xf numFmtId="0" fontId="6" fillId="4" borderId="190" xfId="0" applyFont="1" applyFill="1" applyBorder="1" applyAlignment="1">
      <alignment vertical="top"/>
    </xf>
    <xf numFmtId="0" fontId="1" fillId="4" borderId="60" xfId="1" applyFill="1" applyBorder="1" applyAlignment="1">
      <alignment vertical="top"/>
    </xf>
    <xf numFmtId="0" fontId="6" fillId="4" borderId="13" xfId="0" applyFont="1" applyFill="1" applyBorder="1"/>
    <xf numFmtId="0" fontId="11" fillId="0" borderId="154" xfId="1" applyFont="1" applyFill="1" applyBorder="1" applyAlignment="1">
      <alignment vertical="top" wrapText="1"/>
    </xf>
    <xf numFmtId="0" fontId="11" fillId="0" borderId="103" xfId="1" applyFont="1" applyFill="1" applyBorder="1" applyAlignment="1">
      <alignment vertical="top" wrapText="1"/>
    </xf>
    <xf numFmtId="0" fontId="11" fillId="0" borderId="103" xfId="1" quotePrefix="1" applyFont="1" applyFill="1" applyBorder="1" applyAlignment="1">
      <alignment vertical="top" wrapText="1"/>
    </xf>
    <xf numFmtId="0" fontId="1" fillId="0" borderId="103" xfId="1" applyFill="1" applyBorder="1" applyAlignment="1">
      <alignment vertical="top" wrapText="1"/>
    </xf>
    <xf numFmtId="0" fontId="6" fillId="0" borderId="103" xfId="0" applyFont="1" applyBorder="1" applyAlignment="1">
      <alignment horizontal="left" vertical="top" wrapText="1"/>
    </xf>
    <xf numFmtId="0" fontId="6" fillId="0" borderId="149" xfId="0" applyFont="1" applyBorder="1" applyAlignment="1">
      <alignment horizontal="left" vertical="top" wrapText="1"/>
    </xf>
    <xf numFmtId="14" fontId="7" fillId="0" borderId="56" xfId="0" applyNumberFormat="1" applyFont="1" applyBorder="1" applyAlignment="1">
      <alignment vertical="top" wrapText="1"/>
    </xf>
    <xf numFmtId="0" fontId="7" fillId="0" borderId="52" xfId="1" applyFont="1" applyFill="1" applyBorder="1" applyAlignment="1">
      <alignment horizontal="center" vertical="top" wrapText="1"/>
    </xf>
    <xf numFmtId="0" fontId="7" fillId="0" borderId="88" xfId="0" applyFont="1" applyBorder="1" applyAlignment="1">
      <alignment vertical="top" wrapText="1"/>
    </xf>
    <xf numFmtId="0" fontId="6" fillId="0" borderId="191" xfId="0" applyFont="1" applyBorder="1"/>
    <xf numFmtId="0" fontId="6" fillId="0" borderId="189" xfId="0" applyFont="1" applyBorder="1" applyAlignment="1">
      <alignment vertical="top"/>
    </xf>
    <xf numFmtId="0" fontId="6" fillId="0" borderId="190" xfId="0" applyFont="1" applyBorder="1" applyAlignment="1">
      <alignment vertical="top"/>
    </xf>
    <xf numFmtId="0" fontId="11" fillId="4" borderId="30" xfId="0" applyFont="1" applyFill="1" applyBorder="1" applyAlignment="1">
      <alignment vertical="center" wrapText="1"/>
    </xf>
    <xf numFmtId="0" fontId="7" fillId="0" borderId="204" xfId="0" applyFont="1" applyBorder="1" applyAlignment="1">
      <alignment vertical="top" wrapText="1"/>
    </xf>
    <xf numFmtId="0" fontId="7" fillId="4" borderId="233" xfId="0" applyFont="1" applyFill="1" applyBorder="1" applyAlignment="1">
      <alignment vertical="center" wrapText="1"/>
    </xf>
    <xf numFmtId="0" fontId="6" fillId="4" borderId="0" xfId="0" applyFont="1" applyFill="1"/>
    <xf numFmtId="0" fontId="7" fillId="0" borderId="53" xfId="1" applyFont="1" applyFill="1" applyBorder="1" applyAlignment="1">
      <alignment vertical="top" wrapText="1"/>
    </xf>
    <xf numFmtId="0" fontId="11" fillId="0" borderId="28" xfId="0" applyFont="1" applyBorder="1" applyAlignment="1">
      <alignment vertical="top" wrapText="1"/>
    </xf>
    <xf numFmtId="0" fontId="7" fillId="0" borderId="209" xfId="0" applyFont="1" applyBorder="1" applyAlignment="1">
      <alignment vertical="top" wrapText="1"/>
    </xf>
    <xf numFmtId="0" fontId="6" fillId="15" borderId="13" xfId="0" applyFont="1" applyFill="1" applyBorder="1" applyAlignment="1">
      <alignment vertical="top"/>
    </xf>
    <xf numFmtId="0" fontId="6" fillId="15" borderId="14" xfId="0" applyFont="1" applyFill="1" applyBorder="1" applyAlignment="1">
      <alignment vertical="top"/>
    </xf>
    <xf numFmtId="0" fontId="7" fillId="15" borderId="61" xfId="1" applyFont="1" applyFill="1" applyBorder="1" applyAlignment="1">
      <alignment vertical="top" wrapText="1"/>
    </xf>
    <xf numFmtId="0" fontId="7" fillId="15" borderId="62" xfId="0" applyFont="1" applyFill="1" applyBorder="1" applyAlignment="1">
      <alignment vertical="top" wrapText="1"/>
    </xf>
    <xf numFmtId="0" fontId="7" fillId="15" borderId="61" xfId="0" applyFont="1" applyFill="1" applyBorder="1" applyAlignment="1">
      <alignment vertical="top" wrapText="1"/>
    </xf>
    <xf numFmtId="0" fontId="7" fillId="15" borderId="14" xfId="0" applyFont="1" applyFill="1" applyBorder="1" applyAlignment="1">
      <alignment vertical="top" wrapText="1"/>
    </xf>
    <xf numFmtId="0" fontId="7" fillId="15" borderId="104" xfId="0" applyFont="1" applyFill="1" applyBorder="1" applyAlignment="1">
      <alignment vertical="top" wrapText="1"/>
    </xf>
    <xf numFmtId="0" fontId="7" fillId="15" borderId="62" xfId="1" applyFont="1" applyFill="1" applyBorder="1" applyAlignment="1">
      <alignment vertical="top" wrapText="1"/>
    </xf>
    <xf numFmtId="0" fontId="11" fillId="15" borderId="14" xfId="0" applyFont="1" applyFill="1" applyBorder="1" applyAlignment="1">
      <alignment vertical="top" wrapText="1"/>
    </xf>
    <xf numFmtId="0" fontId="7" fillId="15" borderId="204" xfId="0" applyFont="1" applyFill="1" applyBorder="1" applyAlignment="1">
      <alignment vertical="top" wrapText="1"/>
    </xf>
    <xf numFmtId="0" fontId="6" fillId="15" borderId="29" xfId="0" applyFont="1" applyFill="1" applyBorder="1" applyAlignment="1">
      <alignment vertical="top"/>
    </xf>
    <xf numFmtId="0" fontId="6" fillId="15" borderId="30" xfId="0" applyFont="1" applyFill="1" applyBorder="1" applyAlignment="1">
      <alignment vertical="top"/>
    </xf>
    <xf numFmtId="0" fontId="7" fillId="15" borderId="65" xfId="1" applyFont="1" applyFill="1" applyBorder="1" applyAlignment="1">
      <alignment vertical="top" wrapText="1"/>
    </xf>
    <xf numFmtId="0" fontId="7" fillId="15" borderId="66" xfId="0" applyFont="1" applyFill="1" applyBorder="1" applyAlignment="1">
      <alignment vertical="top" wrapText="1"/>
    </xf>
    <xf numFmtId="0" fontId="7" fillId="15" borderId="65" xfId="0" applyFont="1" applyFill="1" applyBorder="1" applyAlignment="1">
      <alignment vertical="top" wrapText="1"/>
    </xf>
    <xf numFmtId="0" fontId="7" fillId="15" borderId="29" xfId="0" applyFont="1" applyFill="1" applyBorder="1" applyAlignment="1">
      <alignment vertical="top" wrapText="1"/>
    </xf>
    <xf numFmtId="0" fontId="7" fillId="15" borderId="106" xfId="0" applyFont="1" applyFill="1" applyBorder="1" applyAlignment="1">
      <alignment vertical="top" wrapText="1"/>
    </xf>
    <xf numFmtId="0" fontId="7" fillId="15" borderId="66" xfId="1" applyFont="1" applyFill="1" applyBorder="1" applyAlignment="1">
      <alignment vertical="top" wrapText="1"/>
    </xf>
    <xf numFmtId="0" fontId="7" fillId="15" borderId="30" xfId="0" applyFont="1" applyFill="1" applyBorder="1" applyAlignment="1">
      <alignment vertical="top" wrapText="1"/>
    </xf>
    <xf numFmtId="0" fontId="11" fillId="15" borderId="30" xfId="0" applyFont="1" applyFill="1" applyBorder="1" applyAlignment="1">
      <alignment vertical="top" wrapText="1"/>
    </xf>
    <xf numFmtId="0" fontId="7" fillId="15" borderId="233" xfId="0" applyFont="1" applyFill="1" applyBorder="1" applyAlignment="1">
      <alignment vertical="top" wrapText="1"/>
    </xf>
    <xf numFmtId="0" fontId="6" fillId="8" borderId="32" xfId="0" applyFont="1" applyFill="1" applyBorder="1" applyAlignment="1">
      <alignment vertical="top"/>
    </xf>
    <xf numFmtId="0" fontId="6" fillId="8" borderId="33" xfId="0" applyFont="1" applyFill="1" applyBorder="1" applyAlignment="1">
      <alignment vertical="top"/>
    </xf>
    <xf numFmtId="0" fontId="7" fillId="8" borderId="75" xfId="1" applyFont="1" applyFill="1" applyBorder="1" applyAlignment="1">
      <alignment vertical="top" wrapText="1"/>
    </xf>
    <xf numFmtId="0" fontId="7" fillId="8" borderId="33" xfId="0" applyFont="1" applyFill="1" applyBorder="1" applyAlignment="1">
      <alignment vertical="top" wrapText="1"/>
    </xf>
    <xf numFmtId="0" fontId="7" fillId="8" borderId="76" xfId="1" applyFont="1" applyFill="1" applyBorder="1" applyAlignment="1">
      <alignment vertical="top" wrapText="1"/>
    </xf>
    <xf numFmtId="0" fontId="11" fillId="8" borderId="33" xfId="0" applyFont="1" applyFill="1" applyBorder="1" applyAlignment="1">
      <alignment vertical="top" wrapText="1"/>
    </xf>
    <xf numFmtId="0" fontId="7" fillId="8" borderId="34" xfId="0" applyFont="1" applyFill="1" applyBorder="1" applyAlignment="1">
      <alignment vertical="top" wrapText="1"/>
    </xf>
    <xf numFmtId="0" fontId="6" fillId="8" borderId="91" xfId="0" applyFont="1" applyFill="1" applyBorder="1" applyAlignment="1">
      <alignment vertical="top"/>
    </xf>
    <xf numFmtId="0" fontId="6" fillId="8" borderId="92" xfId="0" applyFont="1" applyFill="1" applyBorder="1" applyAlignment="1">
      <alignment vertical="top"/>
    </xf>
    <xf numFmtId="0" fontId="7" fillId="8" borderId="93" xfId="1" applyFont="1" applyFill="1" applyBorder="1" applyAlignment="1">
      <alignment vertical="top" wrapText="1"/>
    </xf>
    <xf numFmtId="0" fontId="7" fillId="8" borderId="94" xfId="0" applyFont="1" applyFill="1" applyBorder="1" applyAlignment="1">
      <alignment vertical="top" wrapText="1"/>
    </xf>
    <xf numFmtId="0" fontId="7" fillId="8" borderId="93" xfId="0" applyFont="1" applyFill="1" applyBorder="1" applyAlignment="1">
      <alignment vertical="top" wrapText="1"/>
    </xf>
    <xf numFmtId="0" fontId="7" fillId="8" borderId="92" xfId="0" applyFont="1" applyFill="1" applyBorder="1" applyAlignment="1">
      <alignment vertical="top" wrapText="1"/>
    </xf>
    <xf numFmtId="0" fontId="7" fillId="8" borderId="110" xfId="0" applyFont="1" applyFill="1" applyBorder="1" applyAlignment="1">
      <alignment vertical="top" wrapText="1"/>
    </xf>
    <xf numFmtId="0" fontId="7" fillId="8" borderId="94" xfId="1" applyFont="1" applyFill="1" applyBorder="1" applyAlignment="1">
      <alignment vertical="top" wrapText="1"/>
    </xf>
    <xf numFmtId="0" fontId="11" fillId="8" borderId="92" xfId="0" applyFont="1" applyFill="1" applyBorder="1" applyAlignment="1">
      <alignment vertical="top" wrapText="1"/>
    </xf>
    <xf numFmtId="0" fontId="7" fillId="8" borderId="251" xfId="0" applyFont="1" applyFill="1" applyBorder="1" applyAlignment="1">
      <alignment vertical="top" wrapText="1"/>
    </xf>
    <xf numFmtId="0" fontId="6" fillId="4" borderId="252" xfId="0" applyFont="1" applyFill="1" applyBorder="1" applyAlignment="1">
      <alignment vertical="top"/>
    </xf>
    <xf numFmtId="0" fontId="6" fillId="4" borderId="253" xfId="0" applyFont="1" applyFill="1" applyBorder="1" applyAlignment="1">
      <alignment vertical="top"/>
    </xf>
    <xf numFmtId="0" fontId="7" fillId="4" borderId="254" xfId="1" applyFont="1" applyFill="1" applyBorder="1" applyAlignment="1">
      <alignment vertical="top" wrapText="1"/>
    </xf>
    <xf numFmtId="0" fontId="7" fillId="4" borderId="255" xfId="0" applyFont="1" applyFill="1" applyBorder="1" applyAlignment="1">
      <alignment vertical="top" wrapText="1"/>
    </xf>
    <xf numFmtId="0" fontId="7" fillId="4" borderId="254" xfId="0" applyFont="1" applyFill="1" applyBorder="1" applyAlignment="1">
      <alignment vertical="top" wrapText="1"/>
    </xf>
    <xf numFmtId="0" fontId="7" fillId="4" borderId="253" xfId="0" applyFont="1" applyFill="1" applyBorder="1" applyAlignment="1">
      <alignment vertical="top" wrapText="1"/>
    </xf>
    <xf numFmtId="0" fontId="7" fillId="4" borderId="256" xfId="0" applyFont="1" applyFill="1" applyBorder="1" applyAlignment="1">
      <alignment vertical="top" wrapText="1"/>
    </xf>
    <xf numFmtId="0" fontId="7" fillId="4" borderId="255" xfId="1" applyFont="1" applyFill="1" applyBorder="1" applyAlignment="1">
      <alignment vertical="top" wrapText="1"/>
    </xf>
    <xf numFmtId="0" fontId="11" fillId="4" borderId="253" xfId="0" applyFont="1" applyFill="1" applyBorder="1" applyAlignment="1">
      <alignment vertical="top" wrapText="1"/>
    </xf>
    <xf numFmtId="0" fontId="7" fillId="4" borderId="257" xfId="0" applyFont="1" applyFill="1" applyBorder="1" applyAlignment="1">
      <alignment vertical="top" wrapText="1"/>
    </xf>
    <xf numFmtId="0" fontId="11" fillId="4" borderId="92" xfId="0" applyFont="1" applyFill="1" applyBorder="1" applyAlignment="1">
      <alignment vertical="top" wrapText="1"/>
    </xf>
    <xf numFmtId="0" fontId="7" fillId="4" borderId="251" xfId="0" applyFont="1" applyFill="1" applyBorder="1" applyAlignment="1">
      <alignment vertical="top" wrapText="1"/>
    </xf>
    <xf numFmtId="0" fontId="7" fillId="8" borderId="234" xfId="0" applyFont="1" applyFill="1" applyBorder="1" applyAlignment="1">
      <alignment vertical="top" wrapText="1"/>
    </xf>
    <xf numFmtId="0" fontId="6" fillId="8" borderId="13" xfId="0" applyFont="1" applyFill="1" applyBorder="1"/>
    <xf numFmtId="0" fontId="6" fillId="8" borderId="14" xfId="0" applyFont="1" applyFill="1" applyBorder="1"/>
    <xf numFmtId="0" fontId="6" fillId="7" borderId="22" xfId="0" applyFont="1" applyFill="1" applyBorder="1" applyAlignment="1">
      <alignment vertical="top"/>
    </xf>
    <xf numFmtId="0" fontId="6" fillId="7" borderId="210" xfId="0" applyFont="1" applyFill="1" applyBorder="1" applyAlignment="1">
      <alignment vertical="top"/>
    </xf>
    <xf numFmtId="0" fontId="7" fillId="7" borderId="203" xfId="1" applyFont="1" applyFill="1" applyBorder="1" applyAlignment="1">
      <alignment vertical="top" wrapText="1"/>
    </xf>
    <xf numFmtId="0" fontId="7" fillId="7" borderId="203" xfId="0" applyFont="1" applyFill="1" applyBorder="1" applyAlignment="1">
      <alignment vertical="top" wrapText="1"/>
    </xf>
    <xf numFmtId="0" fontId="7" fillId="7" borderId="210" xfId="0" applyFont="1" applyFill="1" applyBorder="1" applyAlignment="1">
      <alignment vertical="top" wrapText="1"/>
    </xf>
    <xf numFmtId="0" fontId="7" fillId="7" borderId="52" xfId="1" applyFont="1" applyFill="1" applyBorder="1" applyAlignment="1">
      <alignment vertical="top" wrapText="1"/>
    </xf>
    <xf numFmtId="0" fontId="11" fillId="7" borderId="210" xfId="0" applyFont="1" applyFill="1" applyBorder="1" applyAlignment="1">
      <alignment vertical="top" wrapText="1"/>
    </xf>
    <xf numFmtId="0" fontId="7" fillId="7" borderId="245" xfId="0" applyFont="1" applyFill="1" applyBorder="1" applyAlignment="1">
      <alignment vertical="top" wrapText="1"/>
    </xf>
    <xf numFmtId="0" fontId="11" fillId="7" borderId="33" xfId="0" applyFont="1" applyFill="1" applyBorder="1" applyAlignment="1">
      <alignment vertical="top" wrapText="1"/>
    </xf>
    <xf numFmtId="0" fontId="7" fillId="7" borderId="34" xfId="0" applyFont="1" applyFill="1" applyBorder="1" applyAlignment="1">
      <alignment vertical="top" wrapText="1"/>
    </xf>
    <xf numFmtId="0" fontId="6" fillId="0" borderId="252" xfId="0" applyFont="1" applyBorder="1" applyAlignment="1">
      <alignment vertical="top"/>
    </xf>
    <xf numFmtId="0" fontId="6" fillId="0" borderId="253" xfId="0" applyFont="1" applyBorder="1" applyAlignment="1">
      <alignment vertical="top"/>
    </xf>
    <xf numFmtId="0" fontId="7" fillId="0" borderId="254" xfId="1" applyFont="1" applyFill="1" applyBorder="1" applyAlignment="1">
      <alignment vertical="top" wrapText="1"/>
    </xf>
    <xf numFmtId="0" fontId="7" fillId="0" borderId="255" xfId="0" applyFont="1" applyBorder="1" applyAlignment="1">
      <alignment vertical="top" wrapText="1"/>
    </xf>
    <xf numFmtId="0" fontId="7" fillId="0" borderId="254" xfId="0" applyFont="1" applyBorder="1" applyAlignment="1">
      <alignment vertical="top" wrapText="1"/>
    </xf>
    <xf numFmtId="0" fontId="7" fillId="0" borderId="253" xfId="0" applyFont="1" applyBorder="1" applyAlignment="1">
      <alignment vertical="top" wrapText="1"/>
    </xf>
    <xf numFmtId="0" fontId="7" fillId="0" borderId="256" xfId="0" applyFont="1" applyBorder="1" applyAlignment="1">
      <alignment vertical="top" wrapText="1"/>
    </xf>
    <xf numFmtId="0" fontId="7" fillId="0" borderId="255" xfId="1" applyFont="1" applyFill="1" applyBorder="1" applyAlignment="1">
      <alignment vertical="top" wrapText="1"/>
    </xf>
    <xf numFmtId="0" fontId="11" fillId="0" borderId="253" xfId="0" applyFont="1" applyBorder="1" applyAlignment="1">
      <alignment vertical="top" wrapText="1"/>
    </xf>
    <xf numFmtId="0" fontId="7" fillId="0" borderId="257" xfId="0" applyFont="1" applyBorder="1" applyAlignment="1">
      <alignment vertical="top" wrapText="1"/>
    </xf>
    <xf numFmtId="0" fontId="6" fillId="0" borderId="91" xfId="0" applyFont="1" applyBorder="1" applyAlignment="1">
      <alignment vertical="top"/>
    </xf>
    <xf numFmtId="0" fontId="6" fillId="0" borderId="92" xfId="0" applyFont="1" applyBorder="1" applyAlignment="1">
      <alignment vertical="top"/>
    </xf>
    <xf numFmtId="0" fontId="7" fillId="0" borderId="93" xfId="1" applyFont="1" applyFill="1" applyBorder="1" applyAlignment="1">
      <alignment vertical="top" wrapText="1"/>
    </xf>
    <xf numFmtId="0" fontId="7" fillId="0" borderId="94" xfId="0" applyFont="1" applyBorder="1" applyAlignment="1">
      <alignment vertical="top" wrapText="1"/>
    </xf>
    <xf numFmtId="0" fontId="7" fillId="0" borderId="93" xfId="0" applyFont="1" applyBorder="1" applyAlignment="1">
      <alignment vertical="top" wrapText="1"/>
    </xf>
    <xf numFmtId="0" fontId="7" fillId="0" borderId="92" xfId="0" applyFont="1" applyBorder="1" applyAlignment="1">
      <alignment vertical="top" wrapText="1"/>
    </xf>
    <xf numFmtId="0" fontId="7" fillId="0" borderId="110" xfId="0" applyFont="1" applyBorder="1" applyAlignment="1">
      <alignment vertical="top" wrapText="1"/>
    </xf>
    <xf numFmtId="0" fontId="7" fillId="0" borderId="94" xfId="1" applyFont="1" applyFill="1" applyBorder="1" applyAlignment="1">
      <alignment vertical="top" wrapText="1"/>
    </xf>
    <xf numFmtId="0" fontId="11" fillId="0" borderId="92" xfId="0" applyFont="1" applyBorder="1" applyAlignment="1">
      <alignment vertical="top" wrapText="1"/>
    </xf>
    <xf numFmtId="0" fontId="7" fillId="0" borderId="251" xfId="0" applyFont="1" applyBorder="1" applyAlignment="1">
      <alignment vertical="top" wrapText="1"/>
    </xf>
    <xf numFmtId="0" fontId="6" fillId="7" borderId="252" xfId="0" applyFont="1" applyFill="1" applyBorder="1" applyAlignment="1">
      <alignment vertical="top"/>
    </xf>
    <xf numFmtId="0" fontId="6" fillId="7" borderId="253" xfId="0" applyFont="1" applyFill="1" applyBorder="1" applyAlignment="1">
      <alignment vertical="top"/>
    </xf>
    <xf numFmtId="0" fontId="7" fillId="7" borderId="254" xfId="1" applyFont="1" applyFill="1" applyBorder="1" applyAlignment="1">
      <alignment vertical="top" wrapText="1"/>
    </xf>
    <xf numFmtId="0" fontId="7" fillId="7" borderId="255" xfId="0" applyFont="1" applyFill="1" applyBorder="1" applyAlignment="1">
      <alignment vertical="top" wrapText="1"/>
    </xf>
    <xf numFmtId="0" fontId="7" fillId="7" borderId="254" xfId="0" applyFont="1" applyFill="1" applyBorder="1" applyAlignment="1">
      <alignment vertical="top" wrapText="1"/>
    </xf>
    <xf numFmtId="0" fontId="7" fillId="7" borderId="253" xfId="0" applyFont="1" applyFill="1" applyBorder="1" applyAlignment="1">
      <alignment vertical="top" wrapText="1"/>
    </xf>
    <xf numFmtId="0" fontId="7" fillId="7" borderId="256" xfId="0" applyFont="1" applyFill="1" applyBorder="1" applyAlignment="1">
      <alignment vertical="top" wrapText="1"/>
    </xf>
    <xf numFmtId="0" fontId="7" fillId="7" borderId="255" xfId="1" applyFont="1" applyFill="1" applyBorder="1" applyAlignment="1">
      <alignment vertical="top" wrapText="1"/>
    </xf>
    <xf numFmtId="0" fontId="11" fillId="7" borderId="253" xfId="0" applyFont="1" applyFill="1" applyBorder="1" applyAlignment="1">
      <alignment vertical="top" wrapText="1"/>
    </xf>
    <xf numFmtId="0" fontId="7" fillId="7" borderId="257" xfId="0" applyFont="1" applyFill="1" applyBorder="1" applyAlignment="1">
      <alignment vertical="top" wrapText="1"/>
    </xf>
    <xf numFmtId="0" fontId="6" fillId="7" borderId="91" xfId="0" applyFont="1" applyFill="1" applyBorder="1" applyAlignment="1">
      <alignment vertical="top"/>
    </xf>
    <xf numFmtId="0" fontId="6" fillId="7" borderId="92" xfId="0" applyFont="1" applyFill="1" applyBorder="1" applyAlignment="1">
      <alignment vertical="top"/>
    </xf>
    <xf numFmtId="0" fontId="7" fillId="7" borderId="93" xfId="1" applyFont="1" applyFill="1" applyBorder="1" applyAlignment="1">
      <alignment vertical="top" wrapText="1"/>
    </xf>
    <xf numFmtId="0" fontId="7" fillId="7" borderId="94" xfId="0" applyFont="1" applyFill="1" applyBorder="1" applyAlignment="1">
      <alignment vertical="top" wrapText="1"/>
    </xf>
    <xf numFmtId="0" fontId="7" fillId="7" borderId="93" xfId="0" applyFont="1" applyFill="1" applyBorder="1" applyAlignment="1">
      <alignment vertical="top" wrapText="1"/>
    </xf>
    <xf numFmtId="0" fontId="7" fillId="7" borderId="92" xfId="0" applyFont="1" applyFill="1" applyBorder="1" applyAlignment="1">
      <alignment vertical="top" wrapText="1"/>
    </xf>
    <xf numFmtId="0" fontId="7" fillId="7" borderId="110" xfId="0" applyFont="1" applyFill="1" applyBorder="1" applyAlignment="1">
      <alignment vertical="top" wrapText="1"/>
    </xf>
    <xf numFmtId="0" fontId="7" fillId="7" borderId="94" xfId="1" applyFont="1" applyFill="1" applyBorder="1" applyAlignment="1">
      <alignment vertical="top" wrapText="1"/>
    </xf>
    <xf numFmtId="0" fontId="11" fillId="7" borderId="92" xfId="0" applyFont="1" applyFill="1" applyBorder="1" applyAlignment="1">
      <alignment vertical="top" wrapText="1"/>
    </xf>
    <xf numFmtId="0" fontId="7" fillId="7" borderId="251" xfId="0" applyFont="1" applyFill="1" applyBorder="1" applyAlignment="1">
      <alignment vertical="top" wrapText="1"/>
    </xf>
    <xf numFmtId="0" fontId="7" fillId="4" borderId="210" xfId="1" applyFont="1" applyFill="1" applyBorder="1" applyAlignment="1">
      <alignment vertical="top" wrapText="1"/>
    </xf>
    <xf numFmtId="0" fontId="7" fillId="0" borderId="28" xfId="1" applyFont="1" applyFill="1" applyBorder="1" applyAlignment="1">
      <alignment vertical="top" wrapText="1"/>
    </xf>
    <xf numFmtId="0" fontId="6" fillId="4" borderId="31" xfId="0" applyFont="1" applyFill="1" applyBorder="1"/>
    <xf numFmtId="0" fontId="10" fillId="4" borderId="28" xfId="0" applyFont="1" applyFill="1" applyBorder="1" applyAlignment="1">
      <alignment vertical="top" wrapText="1"/>
    </xf>
    <xf numFmtId="0" fontId="6" fillId="0" borderId="258" xfId="0" applyFont="1" applyBorder="1" applyAlignment="1">
      <alignment vertical="top"/>
    </xf>
    <xf numFmtId="0" fontId="6" fillId="0" borderId="259" xfId="0" applyFont="1" applyBorder="1" applyAlignment="1">
      <alignment vertical="top"/>
    </xf>
    <xf numFmtId="0" fontId="7" fillId="0" borderId="260" xfId="1" applyFont="1" applyFill="1" applyBorder="1" applyAlignment="1">
      <alignment vertical="top" wrapText="1"/>
    </xf>
    <xf numFmtId="0" fontId="7" fillId="0" borderId="261" xfId="0" applyFont="1" applyBorder="1" applyAlignment="1">
      <alignment vertical="top" wrapText="1"/>
    </xf>
    <xf numFmtId="0" fontId="7" fillId="0" borderId="260" xfId="0" applyFont="1" applyBorder="1" applyAlignment="1">
      <alignment vertical="top" wrapText="1"/>
    </xf>
    <xf numFmtId="0" fontId="7" fillId="0" borderId="259" xfId="0" applyFont="1" applyBorder="1" applyAlignment="1">
      <alignment vertical="top" wrapText="1"/>
    </xf>
    <xf numFmtId="0" fontId="7" fillId="0" borderId="262" xfId="0" applyFont="1" applyBorder="1" applyAlignment="1">
      <alignment vertical="top" wrapText="1"/>
    </xf>
    <xf numFmtId="0" fontId="7" fillId="0" borderId="261" xfId="1" applyFont="1" applyFill="1" applyBorder="1" applyAlignment="1">
      <alignment vertical="top" wrapText="1"/>
    </xf>
    <xf numFmtId="0" fontId="11" fillId="0" borderId="259" xfId="0" applyFont="1" applyBorder="1" applyAlignment="1">
      <alignment vertical="top" wrapText="1"/>
    </xf>
    <xf numFmtId="0" fontId="7" fillId="0" borderId="263" xfId="0" applyFont="1" applyBorder="1" applyAlignment="1">
      <alignment vertical="top" wrapText="1"/>
    </xf>
    <xf numFmtId="0" fontId="10" fillId="4" borderId="30" xfId="0" applyFont="1" applyFill="1" applyBorder="1" applyAlignment="1">
      <alignment vertical="top" wrapText="1"/>
    </xf>
    <xf numFmtId="0" fontId="10" fillId="7" borderId="14" xfId="0" applyFont="1" applyFill="1" applyBorder="1" applyAlignment="1">
      <alignment vertical="top" wrapText="1"/>
    </xf>
    <xf numFmtId="0" fontId="10" fillId="0" borderId="18" xfId="0" applyFont="1" applyBorder="1" applyAlignment="1">
      <alignment vertical="top" wrapText="1"/>
    </xf>
    <xf numFmtId="0" fontId="11" fillId="0" borderId="18" xfId="0" applyFont="1" applyBorder="1" applyAlignment="1">
      <alignment vertical="top" wrapText="1"/>
    </xf>
    <xf numFmtId="0" fontId="7" fillId="0" borderId="234" xfId="0" applyFont="1" applyBorder="1" applyAlignment="1">
      <alignment vertical="top" wrapText="1"/>
    </xf>
    <xf numFmtId="0" fontId="6" fillId="0" borderId="31" xfId="0" applyFont="1" applyBorder="1"/>
    <xf numFmtId="0" fontId="6" fillId="0" borderId="23" xfId="0" applyFont="1" applyBorder="1"/>
    <xf numFmtId="0" fontId="7" fillId="4" borderId="62" xfId="0" applyFont="1" applyFill="1" applyBorder="1" applyAlignment="1">
      <alignment vertical="center" wrapText="1"/>
    </xf>
    <xf numFmtId="0" fontId="7" fillId="4" borderId="61" xfId="0" applyFont="1" applyFill="1" applyBorder="1" applyAlignment="1">
      <alignment vertical="center" wrapText="1"/>
    </xf>
    <xf numFmtId="0" fontId="7" fillId="4" borderId="14" xfId="0" applyFont="1" applyFill="1" applyBorder="1" applyAlignment="1">
      <alignment vertical="center" wrapText="1"/>
    </xf>
    <xf numFmtId="0" fontId="7" fillId="4" borderId="104" xfId="0" applyFont="1" applyFill="1" applyBorder="1" applyAlignment="1">
      <alignment vertical="center" wrapText="1"/>
    </xf>
    <xf numFmtId="0" fontId="11" fillId="4" borderId="14" xfId="0" applyFont="1" applyFill="1" applyBorder="1" applyAlignment="1">
      <alignment vertical="center" wrapText="1"/>
    </xf>
    <xf numFmtId="0" fontId="7" fillId="4" borderId="204" xfId="0" applyFont="1" applyFill="1" applyBorder="1" applyAlignment="1">
      <alignment vertical="center" wrapText="1"/>
    </xf>
    <xf numFmtId="0" fontId="11" fillId="7" borderId="205" xfId="0" applyFont="1" applyFill="1" applyBorder="1" applyAlignment="1">
      <alignment vertical="top" wrapText="1"/>
    </xf>
    <xf numFmtId="0" fontId="6" fillId="8" borderId="22" xfId="0" applyFont="1" applyFill="1" applyBorder="1" applyAlignment="1">
      <alignment vertical="top"/>
    </xf>
    <xf numFmtId="0" fontId="6" fillId="8" borderId="210" xfId="0" applyFont="1" applyFill="1" applyBorder="1" applyAlignment="1">
      <alignment vertical="top"/>
    </xf>
    <xf numFmtId="0" fontId="7" fillId="8" borderId="203" xfId="1" applyFont="1" applyFill="1" applyBorder="1" applyAlignment="1">
      <alignment vertical="top" wrapText="1"/>
    </xf>
    <xf numFmtId="0" fontId="7" fillId="8" borderId="203" xfId="0" applyFont="1" applyFill="1" applyBorder="1" applyAlignment="1">
      <alignment vertical="top" wrapText="1"/>
    </xf>
    <xf numFmtId="0" fontId="7" fillId="8" borderId="210" xfId="0" applyFont="1" applyFill="1" applyBorder="1" applyAlignment="1">
      <alignment vertical="top" wrapText="1"/>
    </xf>
    <xf numFmtId="0" fontId="7" fillId="8" borderId="52" xfId="1" applyFont="1" applyFill="1" applyBorder="1" applyAlignment="1">
      <alignment vertical="top" wrapText="1"/>
    </xf>
    <xf numFmtId="0" fontId="11" fillId="8" borderId="210" xfId="0" applyFont="1" applyFill="1" applyBorder="1" applyAlignment="1">
      <alignment vertical="top" wrapText="1"/>
    </xf>
    <xf numFmtId="0" fontId="7" fillId="8" borderId="245" xfId="0" applyFont="1" applyFill="1" applyBorder="1" applyAlignment="1">
      <alignment vertical="top" wrapText="1"/>
    </xf>
    <xf numFmtId="0" fontId="7" fillId="0" borderId="56" xfId="0" applyFont="1" applyBorder="1" applyAlignment="1">
      <alignment wrapText="1"/>
    </xf>
    <xf numFmtId="0" fontId="1" fillId="0" borderId="0" xfId="1" applyFill="1" applyBorder="1"/>
    <xf numFmtId="0" fontId="1" fillId="4" borderId="0" xfId="1" applyFill="1" applyBorder="1" applyAlignment="1">
      <alignment vertical="top" wrapText="1"/>
    </xf>
    <xf numFmtId="0" fontId="7" fillId="4" borderId="56" xfId="0" quotePrefix="1" applyFont="1" applyFill="1" applyBorder="1" applyAlignment="1">
      <alignment wrapText="1"/>
    </xf>
    <xf numFmtId="0" fontId="6" fillId="7" borderId="184" xfId="0" applyFont="1" applyFill="1" applyBorder="1" applyAlignment="1">
      <alignment vertical="top"/>
    </xf>
    <xf numFmtId="0" fontId="24" fillId="0" borderId="173" xfId="0" applyFont="1" applyBorder="1" applyAlignment="1">
      <alignment vertical="top"/>
    </xf>
    <xf numFmtId="0" fontId="0" fillId="0" borderId="174" xfId="0" applyBorder="1" applyAlignment="1">
      <alignment vertical="top"/>
    </xf>
    <xf numFmtId="0" fontId="4" fillId="7" borderId="0" xfId="0" applyFont="1" applyFill="1" applyAlignment="1">
      <alignment vertical="top"/>
    </xf>
    <xf numFmtId="0" fontId="6" fillId="12" borderId="163" xfId="0" applyFont="1" applyFill="1" applyBorder="1" applyAlignment="1">
      <alignment vertical="top"/>
    </xf>
    <xf numFmtId="0" fontId="4" fillId="7" borderId="163" xfId="0" applyFont="1" applyFill="1" applyBorder="1" applyAlignment="1">
      <alignment vertical="top"/>
    </xf>
    <xf numFmtId="0" fontId="4" fillId="4" borderId="163" xfId="0" applyFont="1" applyFill="1" applyBorder="1" applyAlignment="1">
      <alignment vertical="top"/>
    </xf>
    <xf numFmtId="0" fontId="6" fillId="4" borderId="148" xfId="0" applyFont="1" applyFill="1" applyBorder="1" applyAlignment="1">
      <alignment vertical="top"/>
    </xf>
    <xf numFmtId="0" fontId="6" fillId="7" borderId="0" xfId="0" applyFont="1" applyFill="1" applyAlignment="1">
      <alignment vertical="top"/>
    </xf>
    <xf numFmtId="0" fontId="7" fillId="12" borderId="151" xfId="0" applyFont="1" applyFill="1" applyBorder="1" applyAlignment="1">
      <alignment vertical="top" wrapText="1"/>
    </xf>
    <xf numFmtId="0" fontId="4" fillId="0" borderId="148" xfId="0" applyFont="1" applyBorder="1" applyAlignment="1">
      <alignment vertical="top"/>
    </xf>
    <xf numFmtId="0" fontId="6" fillId="0" borderId="148" xfId="0" applyFont="1" applyBorder="1" applyAlignment="1">
      <alignment vertical="top"/>
    </xf>
    <xf numFmtId="0" fontId="7" fillId="7" borderId="37" xfId="0" applyFont="1" applyFill="1" applyBorder="1" applyAlignment="1">
      <alignment vertical="top" wrapText="1"/>
    </xf>
    <xf numFmtId="0" fontId="7" fillId="7" borderId="163" xfId="0" applyFont="1" applyFill="1" applyBorder="1" applyAlignment="1">
      <alignment vertical="top" wrapText="1"/>
    </xf>
    <xf numFmtId="0" fontId="4" fillId="7" borderId="165" xfId="0" applyFont="1" applyFill="1" applyBorder="1" applyAlignment="1">
      <alignment vertical="top"/>
    </xf>
    <xf numFmtId="0" fontId="6" fillId="7" borderId="165" xfId="0" applyFont="1" applyFill="1" applyBorder="1" applyAlignment="1">
      <alignment vertical="top" wrapText="1"/>
    </xf>
    <xf numFmtId="0" fontId="4" fillId="7" borderId="169" xfId="0" applyFont="1" applyFill="1" applyBorder="1" applyAlignment="1">
      <alignment vertical="top"/>
    </xf>
    <xf numFmtId="0" fontId="7" fillId="7" borderId="169" xfId="0" applyFont="1" applyFill="1" applyBorder="1" applyAlignment="1">
      <alignment vertical="top" wrapText="1"/>
    </xf>
    <xf numFmtId="0" fontId="4" fillId="7" borderId="171" xfId="0" applyFont="1" applyFill="1" applyBorder="1" applyAlignment="1">
      <alignment vertical="top"/>
    </xf>
    <xf numFmtId="0" fontId="7" fillId="7" borderId="171" xfId="0" applyFont="1" applyFill="1" applyBorder="1" applyAlignment="1">
      <alignment vertical="top" wrapText="1"/>
    </xf>
    <xf numFmtId="0" fontId="7" fillId="0" borderId="0" xfId="0" applyFont="1" applyAlignment="1">
      <alignment vertical="top" wrapText="1"/>
    </xf>
    <xf numFmtId="0" fontId="4" fillId="0" borderId="165" xfId="0" applyFont="1" applyBorder="1" applyAlignment="1">
      <alignment vertical="top"/>
    </xf>
    <xf numFmtId="0" fontId="7" fillId="0" borderId="165" xfId="0" applyFont="1" applyBorder="1" applyAlignment="1">
      <alignment vertical="top" wrapText="1"/>
    </xf>
    <xf numFmtId="0" fontId="4" fillId="0" borderId="163" xfId="0" applyFont="1" applyBorder="1" applyAlignment="1">
      <alignment vertical="top"/>
    </xf>
    <xf numFmtId="0" fontId="7" fillId="0" borderId="163" xfId="0" applyFont="1" applyBorder="1" applyAlignment="1">
      <alignment vertical="top" wrapText="1"/>
    </xf>
    <xf numFmtId="0" fontId="4" fillId="0" borderId="167" xfId="0" applyFont="1" applyBorder="1" applyAlignment="1">
      <alignment vertical="top"/>
    </xf>
    <xf numFmtId="0" fontId="7" fillId="0" borderId="167" xfId="0" applyFont="1" applyBorder="1" applyAlignment="1">
      <alignment vertical="top" wrapText="1"/>
    </xf>
    <xf numFmtId="0" fontId="7" fillId="0" borderId="148" xfId="0" applyFont="1" applyBorder="1" applyAlignment="1">
      <alignment vertical="top" wrapText="1"/>
    </xf>
    <xf numFmtId="0" fontId="11" fillId="0" borderId="148" xfId="0" applyFont="1" applyBorder="1" applyAlignment="1">
      <alignment vertical="top" wrapText="1"/>
    </xf>
    <xf numFmtId="0" fontId="4" fillId="0" borderId="151" xfId="0" applyFont="1" applyBorder="1" applyAlignment="1">
      <alignment vertical="top"/>
    </xf>
    <xf numFmtId="0" fontId="7" fillId="0" borderId="151" xfId="0" applyFont="1" applyBorder="1" applyAlignment="1">
      <alignment vertical="top" wrapText="1"/>
    </xf>
    <xf numFmtId="0" fontId="16" fillId="10" borderId="39" xfId="0" applyFont="1" applyFill="1" applyBorder="1" applyAlignment="1">
      <alignment vertical="top"/>
    </xf>
    <xf numFmtId="0" fontId="0" fillId="7" borderId="179" xfId="0" applyFill="1" applyBorder="1" applyAlignment="1">
      <alignment vertical="top"/>
    </xf>
    <xf numFmtId="0" fontId="0" fillId="7" borderId="174" xfId="0" applyFill="1" applyBorder="1" applyAlignment="1">
      <alignment vertical="top"/>
    </xf>
    <xf numFmtId="0" fontId="0" fillId="7" borderId="185" xfId="0" applyFill="1" applyBorder="1" applyAlignment="1">
      <alignment vertical="top"/>
    </xf>
    <xf numFmtId="0" fontId="0" fillId="7" borderId="181" xfId="0" applyFill="1" applyBorder="1" applyAlignment="1">
      <alignment vertical="top"/>
    </xf>
    <xf numFmtId="0" fontId="0" fillId="0" borderId="183" xfId="0" applyBorder="1" applyAlignment="1">
      <alignment vertical="top"/>
    </xf>
    <xf numFmtId="0" fontId="0" fillId="0" borderId="181" xfId="0" applyBorder="1" applyAlignment="1">
      <alignment vertical="top"/>
    </xf>
    <xf numFmtId="0" fontId="0" fillId="7" borderId="183" xfId="0" applyFill="1" applyBorder="1" applyAlignment="1">
      <alignment vertical="top"/>
    </xf>
    <xf numFmtId="0" fontId="0" fillId="7" borderId="176" xfId="0" applyFill="1" applyBorder="1" applyAlignment="1">
      <alignment vertical="top"/>
    </xf>
    <xf numFmtId="0" fontId="0" fillId="12" borderId="150" xfId="0" applyFill="1" applyBorder="1" applyAlignment="1">
      <alignment vertical="top"/>
    </xf>
    <xf numFmtId="0" fontId="0" fillId="12" borderId="148" xfId="0" applyFill="1" applyBorder="1" applyAlignment="1">
      <alignment vertical="top"/>
    </xf>
    <xf numFmtId="0" fontId="0" fillId="4" borderId="150" xfId="0" applyFill="1" applyBorder="1" applyAlignment="1">
      <alignment vertical="top"/>
    </xf>
    <xf numFmtId="0" fontId="0" fillId="7" borderId="150" xfId="0" applyFill="1" applyBorder="1" applyAlignment="1">
      <alignment vertical="top"/>
    </xf>
    <xf numFmtId="0" fontId="0" fillId="12" borderId="39" xfId="0" applyFill="1" applyBorder="1" applyAlignment="1">
      <alignment vertical="top"/>
    </xf>
    <xf numFmtId="0" fontId="0" fillId="12" borderId="152" xfId="0" applyFill="1" applyBorder="1" applyAlignment="1">
      <alignment vertical="top"/>
    </xf>
    <xf numFmtId="0" fontId="0" fillId="7" borderId="44" xfId="0" applyFill="1" applyBorder="1" applyAlignment="1">
      <alignment vertical="top"/>
    </xf>
    <xf numFmtId="0" fontId="0" fillId="0" borderId="150" xfId="0" applyBorder="1" applyAlignment="1">
      <alignment vertical="top"/>
    </xf>
    <xf numFmtId="0" fontId="0" fillId="7" borderId="264" xfId="0" applyFill="1" applyBorder="1" applyAlignment="1">
      <alignment vertical="top"/>
    </xf>
    <xf numFmtId="0" fontId="0" fillId="7" borderId="39" xfId="0" applyFill="1" applyBorder="1" applyAlignment="1">
      <alignment vertical="top"/>
    </xf>
    <xf numFmtId="0" fontId="0" fillId="0" borderId="44" xfId="0" applyBorder="1" applyAlignment="1">
      <alignment vertical="top"/>
    </xf>
    <xf numFmtId="0" fontId="0" fillId="7" borderId="164" xfId="0" applyFill="1" applyBorder="1" applyAlignment="1">
      <alignment vertical="top"/>
    </xf>
    <xf numFmtId="0" fontId="0" fillId="0" borderId="166" xfId="0" applyBorder="1" applyAlignment="1">
      <alignment vertical="top"/>
    </xf>
    <xf numFmtId="0" fontId="0" fillId="0" borderId="164" xfId="0" applyBorder="1" applyAlignment="1">
      <alignment vertical="top"/>
    </xf>
    <xf numFmtId="0" fontId="0" fillId="7" borderId="166" xfId="0" applyFill="1" applyBorder="1" applyAlignment="1">
      <alignment vertical="top"/>
    </xf>
    <xf numFmtId="0" fontId="0" fillId="0" borderId="168" xfId="0" applyBorder="1" applyAlignment="1">
      <alignment vertical="top" wrapText="1"/>
    </xf>
    <xf numFmtId="0" fontId="0" fillId="7" borderId="170" xfId="0" applyFill="1" applyBorder="1" applyAlignment="1">
      <alignment vertical="top"/>
    </xf>
    <xf numFmtId="0" fontId="0" fillId="7" borderId="172" xfId="0" applyFill="1" applyBorder="1" applyAlignment="1">
      <alignment vertical="top"/>
    </xf>
    <xf numFmtId="0" fontId="0" fillId="0" borderId="152" xfId="0" applyBorder="1" applyAlignment="1">
      <alignment vertical="top"/>
    </xf>
    <xf numFmtId="0" fontId="4" fillId="0" borderId="184" xfId="0" applyFont="1" applyBorder="1" applyAlignment="1">
      <alignment vertical="top"/>
    </xf>
    <xf numFmtId="0" fontId="7" fillId="0" borderId="184" xfId="0" applyFont="1" applyBorder="1" applyAlignment="1">
      <alignment vertical="top" wrapText="1"/>
    </xf>
    <xf numFmtId="0" fontId="0" fillId="0" borderId="185" xfId="0" applyBorder="1" applyAlignment="1">
      <alignment vertical="top"/>
    </xf>
    <xf numFmtId="0" fontId="4" fillId="0" borderId="265" xfId="0" applyFont="1" applyBorder="1" applyAlignment="1">
      <alignment vertical="top"/>
    </xf>
    <xf numFmtId="0" fontId="7" fillId="0" borderId="265" xfId="0" applyFont="1" applyBorder="1" applyAlignment="1">
      <alignment vertical="top" wrapText="1"/>
    </xf>
    <xf numFmtId="0" fontId="0" fillId="0" borderId="266" xfId="0" applyBorder="1" applyAlignment="1">
      <alignment vertical="top"/>
    </xf>
    <xf numFmtId="0" fontId="6" fillId="12" borderId="37" xfId="0" applyFont="1" applyFill="1" applyBorder="1" applyAlignment="1">
      <alignment vertical="top"/>
    </xf>
    <xf numFmtId="0" fontId="3" fillId="9" borderId="43" xfId="0" applyFont="1" applyFill="1" applyBorder="1" applyAlignment="1">
      <alignment wrapText="1"/>
    </xf>
    <xf numFmtId="0" fontId="6" fillId="0" borderId="41" xfId="0" applyFont="1" applyBorder="1"/>
    <xf numFmtId="0" fontId="6" fillId="4" borderId="41" xfId="0" applyFont="1" applyFill="1" applyBorder="1"/>
    <xf numFmtId="0" fontId="6" fillId="4" borderId="60" xfId="0" applyFont="1" applyFill="1" applyBorder="1"/>
    <xf numFmtId="0" fontId="6" fillId="0" borderId="60" xfId="0" applyFont="1" applyBorder="1"/>
    <xf numFmtId="0" fontId="6" fillId="0" borderId="147" xfId="0" applyFont="1" applyBorder="1"/>
    <xf numFmtId="0" fontId="6" fillId="4" borderId="147" xfId="0" applyFont="1" applyFill="1" applyBorder="1"/>
    <xf numFmtId="0" fontId="3" fillId="9" borderId="267" xfId="0" applyFont="1" applyFill="1" applyBorder="1" applyAlignment="1">
      <alignment wrapText="1"/>
    </xf>
    <xf numFmtId="0" fontId="7" fillId="0" borderId="60" xfId="0" applyFont="1" applyBorder="1" applyAlignment="1">
      <alignment wrapText="1"/>
    </xf>
    <xf numFmtId="0" fontId="1" fillId="0" borderId="53" xfId="1" applyFill="1" applyBorder="1" applyAlignment="1">
      <alignment wrapText="1"/>
    </xf>
    <xf numFmtId="0" fontId="15" fillId="9" borderId="38" xfId="0" applyFont="1" applyFill="1" applyBorder="1"/>
    <xf numFmtId="0" fontId="0" fillId="9" borderId="39" xfId="0" applyFill="1" applyBorder="1"/>
    <xf numFmtId="0" fontId="4" fillId="9" borderId="48" xfId="0" applyFont="1" applyFill="1" applyBorder="1"/>
    <xf numFmtId="0" fontId="0" fillId="9" borderId="37" xfId="0" applyFill="1" applyBorder="1" applyAlignment="1">
      <alignment vertical="top"/>
    </xf>
    <xf numFmtId="0" fontId="0" fillId="9" borderId="39" xfId="0" applyFill="1" applyBorder="1" applyAlignment="1">
      <alignment vertical="top"/>
    </xf>
    <xf numFmtId="0" fontId="6" fillId="9" borderId="147" xfId="0" applyFont="1" applyFill="1" applyBorder="1"/>
    <xf numFmtId="0" fontId="0" fillId="9" borderId="48" xfId="0" applyFill="1" applyBorder="1" applyAlignment="1">
      <alignment vertical="top"/>
    </xf>
    <xf numFmtId="0" fontId="0" fillId="9" borderId="41" xfId="0" applyFill="1" applyBorder="1" applyAlignment="1">
      <alignment vertical="top"/>
    </xf>
    <xf numFmtId="0" fontId="4" fillId="8" borderId="38" xfId="0" applyFont="1" applyFill="1" applyBorder="1" applyAlignment="1">
      <alignment vertical="top"/>
    </xf>
    <xf numFmtId="0" fontId="4" fillId="8" borderId="37" xfId="0" applyFont="1" applyFill="1" applyBorder="1" applyAlignment="1">
      <alignment vertical="top"/>
    </xf>
    <xf numFmtId="0" fontId="6" fillId="8" borderId="37" xfId="0" applyFont="1" applyFill="1" applyBorder="1" applyAlignment="1">
      <alignment vertical="top"/>
    </xf>
    <xf numFmtId="0" fontId="0" fillId="8" borderId="39" xfId="0" applyFill="1" applyBorder="1" applyAlignment="1">
      <alignment vertical="top"/>
    </xf>
    <xf numFmtId="0" fontId="4" fillId="8" borderId="146" xfId="0" applyFont="1" applyFill="1" applyBorder="1" applyAlignment="1">
      <alignment vertical="top"/>
    </xf>
    <xf numFmtId="0" fontId="4" fillId="8" borderId="148" xfId="0" applyFont="1" applyFill="1" applyBorder="1" applyAlignment="1">
      <alignment vertical="top"/>
    </xf>
    <xf numFmtId="0" fontId="6" fillId="8" borderId="148" xfId="0" applyFont="1" applyFill="1" applyBorder="1" applyAlignment="1">
      <alignment vertical="top"/>
    </xf>
    <xf numFmtId="0" fontId="0" fillId="8" borderId="150" xfId="0" applyFill="1" applyBorder="1" applyAlignment="1">
      <alignment vertical="top"/>
    </xf>
    <xf numFmtId="0" fontId="4" fillId="8" borderId="147" xfId="0" applyFont="1" applyFill="1" applyBorder="1" applyAlignment="1">
      <alignment vertical="top"/>
    </xf>
    <xf numFmtId="0" fontId="4" fillId="8" borderId="151" xfId="0" applyFont="1" applyFill="1" applyBorder="1" applyAlignment="1">
      <alignment vertical="top"/>
    </xf>
    <xf numFmtId="0" fontId="7" fillId="8" borderId="151" xfId="0" applyFont="1" applyFill="1" applyBorder="1" applyAlignment="1">
      <alignment vertical="top" wrapText="1"/>
    </xf>
    <xf numFmtId="0" fontId="0" fillId="8" borderId="152" xfId="0" applyFill="1" applyBorder="1" applyAlignment="1">
      <alignment vertical="top"/>
    </xf>
    <xf numFmtId="0" fontId="4" fillId="0" borderId="0" xfId="0" applyFont="1" applyAlignment="1">
      <alignment horizontal="right"/>
    </xf>
    <xf numFmtId="0" fontId="3" fillId="9" borderId="0" xfId="0" applyFont="1" applyFill="1" applyAlignment="1">
      <alignment horizontal="left" wrapText="1"/>
    </xf>
    <xf numFmtId="0" fontId="6" fillId="4" borderId="268" xfId="0" applyFont="1" applyFill="1" applyBorder="1"/>
    <xf numFmtId="0" fontId="6" fillId="0" borderId="268" xfId="0" applyFont="1" applyBorder="1"/>
    <xf numFmtId="2" fontId="6" fillId="0" borderId="0" xfId="0" applyNumberFormat="1" applyFont="1"/>
    <xf numFmtId="0" fontId="6" fillId="0" borderId="0" xfId="0" applyFont="1" applyAlignment="1">
      <alignment horizontal="center"/>
    </xf>
    <xf numFmtId="0" fontId="7" fillId="0" borderId="146" xfId="0" applyFont="1" applyBorder="1" applyAlignment="1">
      <alignment wrapText="1"/>
    </xf>
    <xf numFmtId="2" fontId="6" fillId="0" borderId="0" xfId="0" applyNumberFormat="1" applyFont="1" applyAlignment="1">
      <alignment horizontal="left"/>
    </xf>
    <xf numFmtId="0" fontId="0" fillId="0" borderId="0" xfId="0" applyAlignment="1">
      <alignment wrapText="1"/>
    </xf>
    <xf numFmtId="14" fontId="7" fillId="0" borderId="74" xfId="0" applyNumberFormat="1" applyFont="1" applyBorder="1" applyAlignment="1">
      <alignment vertical="top" wrapText="1"/>
    </xf>
    <xf numFmtId="0" fontId="6" fillId="4" borderId="101" xfId="0" applyFont="1" applyFill="1" applyBorder="1"/>
    <xf numFmtId="0" fontId="7" fillId="4" borderId="101" xfId="0" applyFont="1" applyFill="1" applyBorder="1" applyAlignment="1">
      <alignment wrapText="1"/>
    </xf>
    <xf numFmtId="0" fontId="1" fillId="4" borderId="101" xfId="1" applyFill="1" applyBorder="1" applyAlignment="1">
      <alignment wrapText="1"/>
    </xf>
    <xf numFmtId="0" fontId="1" fillId="4" borderId="53" xfId="1" applyFill="1" applyBorder="1" applyAlignment="1">
      <alignment wrapText="1"/>
    </xf>
    <xf numFmtId="0" fontId="7" fillId="4" borderId="54" xfId="0" applyFont="1" applyFill="1" applyBorder="1" applyAlignment="1">
      <alignment wrapText="1"/>
    </xf>
    <xf numFmtId="0" fontId="7" fillId="4" borderId="119" xfId="0" applyFont="1" applyFill="1" applyBorder="1" applyAlignment="1">
      <alignment wrapText="1"/>
    </xf>
    <xf numFmtId="0" fontId="10" fillId="4" borderId="53" xfId="0" applyFont="1" applyFill="1" applyBorder="1"/>
    <xf numFmtId="0" fontId="10" fillId="4" borderId="55" xfId="1" applyFont="1" applyFill="1" applyBorder="1" applyAlignment="1">
      <alignment vertical="top"/>
    </xf>
    <xf numFmtId="0" fontId="25" fillId="4" borderId="102" xfId="0" applyFont="1" applyFill="1" applyBorder="1"/>
    <xf numFmtId="0" fontId="26" fillId="0" borderId="0" xfId="0" applyFont="1"/>
    <xf numFmtId="0" fontId="6" fillId="14" borderId="0" xfId="0" applyFont="1" applyFill="1"/>
    <xf numFmtId="0" fontId="6" fillId="14" borderId="0" xfId="0" applyFont="1" applyFill="1" applyAlignment="1">
      <alignment vertical="top"/>
    </xf>
    <xf numFmtId="0" fontId="6" fillId="14" borderId="1" xfId="0" applyFont="1" applyFill="1" applyBorder="1" applyAlignment="1">
      <alignment vertical="top"/>
    </xf>
    <xf numFmtId="0" fontId="27" fillId="14" borderId="0" xfId="0" applyFont="1" applyFill="1"/>
    <xf numFmtId="0" fontId="28" fillId="14" borderId="0" xfId="0" applyFont="1" applyFill="1"/>
    <xf numFmtId="0" fontId="27" fillId="14" borderId="0" xfId="0" applyFont="1" applyFill="1" applyAlignment="1">
      <alignment wrapText="1"/>
    </xf>
    <xf numFmtId="14" fontId="7" fillId="0" borderId="120" xfId="0" applyNumberFormat="1" applyFont="1" applyBorder="1" applyAlignment="1">
      <alignment wrapText="1"/>
    </xf>
    <xf numFmtId="14" fontId="7" fillId="4" borderId="120" xfId="0" applyNumberFormat="1" applyFont="1" applyFill="1" applyBorder="1" applyAlignment="1">
      <alignment wrapText="1"/>
    </xf>
    <xf numFmtId="0" fontId="11" fillId="0" borderId="73" xfId="1" applyFont="1" applyFill="1" applyBorder="1" applyAlignment="1">
      <alignment vertical="top"/>
    </xf>
    <xf numFmtId="0" fontId="7" fillId="0" borderId="115" xfId="1" applyFont="1" applyFill="1" applyBorder="1" applyAlignment="1">
      <alignment horizontal="left" vertical="top" wrapText="1"/>
    </xf>
    <xf numFmtId="0" fontId="7" fillId="0" borderId="74" xfId="1" applyFont="1" applyFill="1" applyBorder="1" applyAlignment="1">
      <alignment horizontal="left" vertical="top" wrapText="1"/>
    </xf>
    <xf numFmtId="0" fontId="7" fillId="0" borderId="73" xfId="1" applyFont="1" applyFill="1" applyBorder="1" applyAlignment="1">
      <alignment horizontal="left" vertical="top" wrapText="1"/>
    </xf>
    <xf numFmtId="10" fontId="0" fillId="0" borderId="0" xfId="0" applyNumberFormat="1"/>
    <xf numFmtId="0" fontId="1" fillId="0" borderId="0" xfId="1" applyFill="1" applyBorder="1" applyAlignment="1">
      <alignment vertical="top"/>
    </xf>
    <xf numFmtId="0" fontId="1" fillId="0" borderId="0" xfId="1" applyFill="1" applyBorder="1" applyAlignment="1">
      <alignment vertical="top" wrapText="1"/>
    </xf>
    <xf numFmtId="0" fontId="11" fillId="0" borderId="0" xfId="1" applyFont="1" applyFill="1" applyBorder="1" applyAlignment="1">
      <alignment vertical="top" wrapText="1"/>
    </xf>
    <xf numFmtId="0" fontId="29" fillId="16" borderId="0" xfId="2" applyAlignment="1">
      <alignment vertical="top"/>
    </xf>
    <xf numFmtId="0" fontId="30" fillId="12" borderId="146" xfId="0" applyFont="1" applyFill="1" applyBorder="1" applyAlignment="1">
      <alignment vertical="top"/>
    </xf>
    <xf numFmtId="0" fontId="30" fillId="12" borderId="148" xfId="0" applyFont="1" applyFill="1" applyBorder="1" applyAlignment="1">
      <alignment vertical="top"/>
    </xf>
    <xf numFmtId="0" fontId="31" fillId="12" borderId="148" xfId="0" applyFont="1" applyFill="1" applyBorder="1" applyAlignment="1">
      <alignment vertical="top"/>
    </xf>
    <xf numFmtId="0" fontId="32" fillId="12" borderId="150" xfId="0" applyFont="1" applyFill="1" applyBorder="1" applyAlignment="1">
      <alignment vertical="top"/>
    </xf>
    <xf numFmtId="0" fontId="32" fillId="0" borderId="0" xfId="0" applyFont="1" applyAlignment="1">
      <alignment vertical="top"/>
    </xf>
    <xf numFmtId="0" fontId="32" fillId="0" borderId="0" xfId="2" applyFont="1" applyFill="1" applyAlignment="1">
      <alignment vertical="top"/>
    </xf>
    <xf numFmtId="0" fontId="31" fillId="4" borderId="148" xfId="0" applyFont="1" applyFill="1" applyBorder="1" applyAlignment="1">
      <alignment vertical="top"/>
    </xf>
    <xf numFmtId="0" fontId="1" fillId="4" borderId="0" xfId="1" applyFill="1"/>
    <xf numFmtId="0" fontId="11" fillId="7" borderId="23" xfId="1" applyFont="1" applyFill="1" applyBorder="1" applyAlignment="1">
      <alignment vertical="top" wrapText="1"/>
    </xf>
    <xf numFmtId="0" fontId="11" fillId="7" borderId="23" xfId="0" applyFont="1" applyFill="1" applyBorder="1" applyAlignment="1">
      <alignment vertical="top" wrapText="1"/>
    </xf>
    <xf numFmtId="0" fontId="7" fillId="7" borderId="202" xfId="0" applyFont="1" applyFill="1" applyBorder="1" applyAlignment="1">
      <alignment vertical="top" wrapText="1"/>
    </xf>
    <xf numFmtId="0" fontId="6" fillId="4" borderId="22" xfId="0" applyFont="1" applyFill="1" applyBorder="1"/>
    <xf numFmtId="0" fontId="6" fillId="4" borderId="210" xfId="0" applyFont="1" applyFill="1" applyBorder="1"/>
    <xf numFmtId="0" fontId="6" fillId="4" borderId="103" xfId="0" applyFont="1" applyFill="1" applyBorder="1"/>
    <xf numFmtId="0" fontId="11" fillId="4" borderId="154" xfId="1" applyFont="1" applyFill="1" applyBorder="1" applyAlignment="1">
      <alignment vertical="top" wrapText="1"/>
    </xf>
    <xf numFmtId="0" fontId="11" fillId="4" borderId="103" xfId="1" applyFont="1" applyFill="1" applyBorder="1" applyAlignment="1">
      <alignment vertical="top" wrapText="1"/>
    </xf>
    <xf numFmtId="0" fontId="1" fillId="4" borderId="103" xfId="1" applyFill="1" applyBorder="1" applyAlignment="1">
      <alignment vertical="top" wrapText="1"/>
    </xf>
    <xf numFmtId="0" fontId="6" fillId="4" borderId="149" xfId="0" applyFont="1" applyFill="1" applyBorder="1"/>
    <xf numFmtId="0" fontId="6" fillId="0" borderId="22" xfId="0" applyFont="1" applyBorder="1"/>
    <xf numFmtId="0" fontId="6" fillId="0" borderId="210" xfId="0" applyFont="1" applyBorder="1"/>
    <xf numFmtId="0" fontId="7" fillId="0" borderId="203" xfId="1" applyFont="1" applyFill="1" applyBorder="1" applyAlignment="1">
      <alignment vertical="top" wrapText="1"/>
    </xf>
    <xf numFmtId="0" fontId="7" fillId="0" borderId="210" xfId="0" applyFont="1" applyBorder="1" applyAlignment="1">
      <alignment vertical="top" wrapText="1"/>
    </xf>
    <xf numFmtId="0" fontId="7" fillId="0" borderId="52" xfId="1" applyFont="1" applyFill="1" applyBorder="1" applyAlignment="1">
      <alignment vertical="top" wrapText="1"/>
    </xf>
    <xf numFmtId="0" fontId="11" fillId="0" borderId="210" xfId="0" applyFont="1" applyBorder="1" applyAlignment="1">
      <alignment vertical="top" wrapText="1"/>
    </xf>
    <xf numFmtId="0" fontId="7" fillId="0" borderId="245" xfId="0" applyFont="1" applyBorder="1" applyAlignment="1">
      <alignment vertical="top" wrapText="1"/>
    </xf>
    <xf numFmtId="0" fontId="0" fillId="11" borderId="272" xfId="0" applyFill="1" applyBorder="1" applyAlignment="1">
      <alignment horizontal="right" vertical="top"/>
    </xf>
    <xf numFmtId="0" fontId="0" fillId="11" borderId="264" xfId="0" applyFill="1" applyBorder="1"/>
    <xf numFmtId="0" fontId="0" fillId="0" borderId="272" xfId="0" applyBorder="1" applyAlignment="1">
      <alignment horizontal="right" vertical="top"/>
    </xf>
    <xf numFmtId="0" fontId="0" fillId="0" borderId="264" xfId="0" applyBorder="1"/>
    <xf numFmtId="0" fontId="0" fillId="0" borderId="271" xfId="0" applyBorder="1" applyAlignment="1">
      <alignment horizontal="right" vertical="top"/>
    </xf>
    <xf numFmtId="0" fontId="0" fillId="0" borderId="152" xfId="0" applyBorder="1"/>
    <xf numFmtId="0" fontId="0" fillId="11" borderId="273" xfId="0" applyFill="1" applyBorder="1" applyAlignment="1">
      <alignment horizontal="right" vertical="top"/>
    </xf>
    <xf numFmtId="0" fontId="0" fillId="11" borderId="274" xfId="0" applyFill="1" applyBorder="1"/>
    <xf numFmtId="0" fontId="2" fillId="9" borderId="269" xfId="0" applyFont="1" applyFill="1" applyBorder="1" applyAlignment="1">
      <alignment horizontal="right" vertical="top"/>
    </xf>
    <xf numFmtId="0" fontId="2" fillId="9" borderId="275" xfId="0" applyFont="1" applyFill="1" applyBorder="1"/>
    <xf numFmtId="0" fontId="2" fillId="9" borderId="276" xfId="0" applyFont="1" applyFill="1" applyBorder="1"/>
    <xf numFmtId="0" fontId="15" fillId="9" borderId="270" xfId="0" applyFont="1" applyFill="1" applyBorder="1"/>
    <xf numFmtId="0" fontId="6" fillId="0" borderId="59" xfId="0" applyFont="1" applyBorder="1"/>
    <xf numFmtId="0" fontId="7" fillId="0" borderId="107" xfId="0" applyFont="1" applyBorder="1" applyAlignment="1">
      <alignment wrapText="1"/>
    </xf>
    <xf numFmtId="0" fontId="1" fillId="0" borderId="107" xfId="1" applyFill="1" applyBorder="1" applyAlignment="1">
      <alignment wrapText="1"/>
    </xf>
    <xf numFmtId="0" fontId="1" fillId="0" borderId="59" xfId="1" applyFill="1" applyBorder="1" applyAlignment="1">
      <alignment wrapText="1"/>
    </xf>
    <xf numFmtId="0" fontId="6" fillId="0" borderId="207" xfId="0" applyFont="1" applyBorder="1"/>
    <xf numFmtId="0" fontId="6" fillId="0" borderId="47" xfId="0" applyFont="1" applyBorder="1"/>
    <xf numFmtId="0" fontId="6" fillId="0" borderId="42" xfId="0" applyFont="1" applyBorder="1"/>
    <xf numFmtId="0" fontId="7" fillId="0" borderId="128" xfId="0" applyFont="1" applyBorder="1" applyAlignment="1">
      <alignment wrapText="1"/>
    </xf>
    <xf numFmtId="0" fontId="0" fillId="0" borderId="2" xfId="0" applyBorder="1"/>
    <xf numFmtId="0" fontId="33" fillId="0" borderId="0" xfId="0" applyFont="1"/>
    <xf numFmtId="0" fontId="0" fillId="0" borderId="0" xfId="0" applyAlignment="1">
      <alignment horizontal="left"/>
    </xf>
    <xf numFmtId="0" fontId="14" fillId="4" borderId="270" xfId="0" applyFont="1" applyFill="1" applyBorder="1" applyAlignment="1">
      <alignment horizontal="right"/>
    </xf>
    <xf numFmtId="0" fontId="4" fillId="4" borderId="269" xfId="0" applyFont="1" applyFill="1" applyBorder="1" applyAlignment="1">
      <alignment horizontal="right"/>
    </xf>
    <xf numFmtId="0" fontId="14" fillId="4" borderId="2" xfId="0" applyFont="1" applyFill="1" applyBorder="1" applyAlignment="1">
      <alignment horizontal="right"/>
    </xf>
    <xf numFmtId="0" fontId="4" fillId="4" borderId="275" xfId="0" applyFont="1" applyFill="1" applyBorder="1" applyAlignment="1">
      <alignment horizontal="right"/>
    </xf>
    <xf numFmtId="0" fontId="14" fillId="4" borderId="35" xfId="0" applyFont="1" applyFill="1" applyBorder="1" applyAlignment="1">
      <alignment horizontal="right"/>
    </xf>
    <xf numFmtId="0" fontId="14" fillId="4" borderId="276" xfId="0" applyFont="1" applyFill="1" applyBorder="1" applyAlignment="1">
      <alignment horizontal="right"/>
    </xf>
    <xf numFmtId="0" fontId="6" fillId="0" borderId="115" xfId="0" applyFont="1" applyBorder="1" applyAlignment="1">
      <alignment vertical="top"/>
    </xf>
    <xf numFmtId="0" fontId="6" fillId="4" borderId="10" xfId="0" applyFont="1" applyFill="1" applyBorder="1"/>
    <xf numFmtId="0" fontId="7" fillId="4" borderId="55" xfId="0" applyFont="1" applyFill="1" applyBorder="1" applyAlignment="1">
      <alignment vertical="top"/>
    </xf>
    <xf numFmtId="0" fontId="7" fillId="4" borderId="102" xfId="0" applyFont="1" applyFill="1" applyBorder="1" applyAlignment="1">
      <alignment vertical="top"/>
    </xf>
    <xf numFmtId="0" fontId="6" fillId="0" borderId="16" xfId="0" applyFont="1" applyBorder="1"/>
    <xf numFmtId="0" fontId="6" fillId="0" borderId="5" xfId="0" applyFont="1" applyBorder="1"/>
    <xf numFmtId="0" fontId="7" fillId="0" borderId="89" xfId="0" applyFont="1" applyBorder="1" applyAlignment="1">
      <alignment vertical="top" wrapText="1"/>
    </xf>
    <xf numFmtId="0" fontId="7" fillId="0" borderId="67" xfId="0" applyFont="1" applyBorder="1" applyAlignment="1">
      <alignment vertical="top" wrapText="1"/>
    </xf>
    <xf numFmtId="0" fontId="7" fillId="0" borderId="114" xfId="0" applyFont="1" applyBorder="1" applyAlignment="1">
      <alignment vertical="top" wrapText="1"/>
    </xf>
    <xf numFmtId="0" fontId="7" fillId="0" borderId="68" xfId="0" applyFont="1" applyBorder="1" applyAlignment="1">
      <alignment vertical="top" wrapText="1"/>
    </xf>
    <xf numFmtId="0" fontId="7" fillId="0" borderId="124" xfId="0" applyFont="1" applyBorder="1" applyAlignment="1">
      <alignment vertical="top" wrapText="1"/>
    </xf>
    <xf numFmtId="0" fontId="7" fillId="0" borderId="192" xfId="0" applyFont="1" applyBorder="1" applyAlignment="1">
      <alignment vertical="top" wrapText="1"/>
    </xf>
    <xf numFmtId="0" fontId="7" fillId="0" borderId="134" xfId="0" applyFont="1" applyBorder="1" applyAlignment="1">
      <alignment vertical="top" wrapText="1"/>
    </xf>
    <xf numFmtId="0" fontId="6" fillId="0" borderId="114" xfId="0" applyFont="1" applyBorder="1" applyAlignment="1">
      <alignment vertical="top"/>
    </xf>
    <xf numFmtId="0" fontId="4" fillId="0" borderId="68" xfId="0" applyFont="1" applyBorder="1" applyAlignment="1">
      <alignment vertical="top"/>
    </xf>
    <xf numFmtId="0" fontId="6" fillId="0" borderId="10" xfId="0" applyFont="1" applyBorder="1"/>
    <xf numFmtId="0" fontId="11" fillId="0" borderId="210" xfId="1" applyFont="1" applyFill="1" applyBorder="1" applyAlignment="1">
      <alignment vertical="top" wrapText="1"/>
    </xf>
    <xf numFmtId="0" fontId="7" fillId="0" borderId="37" xfId="0" applyFont="1" applyBorder="1" applyAlignment="1">
      <alignment vertical="top" wrapText="1"/>
    </xf>
    <xf numFmtId="0" fontId="11" fillId="0" borderId="203" xfId="1" applyFont="1" applyFill="1" applyBorder="1" applyAlignment="1">
      <alignment vertical="top" wrapText="1"/>
    </xf>
    <xf numFmtId="0" fontId="7" fillId="0" borderId="52" xfId="1" applyFont="1" applyFill="1" applyBorder="1" applyAlignment="1">
      <alignment horizontal="left" vertical="top" wrapText="1"/>
    </xf>
    <xf numFmtId="0" fontId="7" fillId="0" borderId="203" xfId="1" applyFont="1" applyFill="1" applyBorder="1" applyAlignment="1">
      <alignment horizontal="left" vertical="top" wrapText="1"/>
    </xf>
    <xf numFmtId="0" fontId="7" fillId="0" borderId="103" xfId="1" applyFont="1" applyFill="1" applyBorder="1" applyAlignment="1">
      <alignment horizontal="left" vertical="top" wrapText="1"/>
    </xf>
    <xf numFmtId="0" fontId="7" fillId="0" borderId="149" xfId="0" applyFont="1" applyBorder="1" applyAlignment="1">
      <alignment vertical="top" wrapText="1"/>
    </xf>
    <xf numFmtId="0" fontId="7" fillId="0" borderId="132" xfId="0" applyFont="1" applyBorder="1" applyAlignment="1">
      <alignment vertical="top" wrapText="1"/>
    </xf>
    <xf numFmtId="0" fontId="4" fillId="0" borderId="52" xfId="0" applyFont="1" applyBorder="1" applyAlignment="1">
      <alignment vertical="top"/>
    </xf>
    <xf numFmtId="0" fontId="7" fillId="0" borderId="46" xfId="0" applyFont="1" applyBorder="1" applyAlignment="1">
      <alignment vertical="top" wrapText="1"/>
    </xf>
    <xf numFmtId="0" fontId="7" fillId="0" borderId="189" xfId="0" applyFont="1" applyBorder="1" applyAlignment="1">
      <alignment vertical="top" wrapText="1"/>
    </xf>
    <xf numFmtId="0" fontId="7" fillId="0" borderId="141" xfId="0" applyFont="1" applyBorder="1" applyAlignment="1">
      <alignment vertical="top" wrapText="1"/>
    </xf>
    <xf numFmtId="0" fontId="4" fillId="0" borderId="58" xfId="0" applyFont="1" applyBorder="1" applyAlignment="1">
      <alignment vertical="top"/>
    </xf>
    <xf numFmtId="0" fontId="6" fillId="0" borderId="3" xfId="0" applyFont="1" applyBorder="1" applyAlignment="1">
      <alignment vertical="top"/>
    </xf>
    <xf numFmtId="0" fontId="7" fillId="0" borderId="277" xfId="0" applyFont="1" applyBorder="1" applyAlignment="1">
      <alignment vertical="top" wrapText="1"/>
    </xf>
    <xf numFmtId="0" fontId="11" fillId="0" borderId="63" xfId="1" applyFont="1" applyFill="1" applyBorder="1" applyAlignment="1">
      <alignment vertical="top"/>
    </xf>
    <xf numFmtId="0" fontId="7" fillId="0" borderId="117" xfId="1" applyFont="1" applyFill="1" applyBorder="1" applyAlignment="1">
      <alignment horizontal="left" vertical="top" wrapText="1"/>
    </xf>
    <xf numFmtId="0" fontId="7" fillId="0" borderId="64" xfId="1" applyFont="1" applyFill="1" applyBorder="1" applyAlignment="1">
      <alignment horizontal="left" vertical="top" wrapText="1"/>
    </xf>
    <xf numFmtId="0" fontId="7" fillId="0" borderId="63" xfId="1" applyFont="1" applyFill="1" applyBorder="1" applyAlignment="1">
      <alignment horizontal="left" vertical="top" wrapText="1"/>
    </xf>
    <xf numFmtId="0" fontId="7" fillId="0" borderId="63" xfId="0" applyFont="1" applyBorder="1" applyAlignment="1">
      <alignment vertical="top" wrapText="1"/>
    </xf>
    <xf numFmtId="0" fontId="7" fillId="0" borderId="64" xfId="0" applyFont="1" applyBorder="1" applyAlignment="1">
      <alignment vertical="top" wrapText="1"/>
    </xf>
    <xf numFmtId="0" fontId="7" fillId="0" borderId="278" xfId="0" applyFont="1" applyBorder="1" applyAlignment="1">
      <alignment vertical="top" wrapText="1"/>
    </xf>
    <xf numFmtId="0" fontId="7" fillId="0" borderId="279" xfId="0" applyFont="1" applyBorder="1" applyAlignment="1">
      <alignment vertical="top" wrapText="1"/>
    </xf>
    <xf numFmtId="0" fontId="7" fillId="0" borderId="280" xfId="0" applyFont="1" applyBorder="1" applyAlignment="1">
      <alignment vertical="top" wrapText="1"/>
    </xf>
    <xf numFmtId="0" fontId="7" fillId="0" borderId="47" xfId="0" applyFont="1" applyBorder="1" applyAlignment="1">
      <alignment vertical="top" wrapText="1"/>
    </xf>
    <xf numFmtId="0" fontId="7" fillId="0" borderId="241" xfId="0" applyFont="1" applyBorder="1" applyAlignment="1">
      <alignment vertical="center" wrapText="1"/>
    </xf>
    <xf numFmtId="0" fontId="7" fillId="0" borderId="65" xfId="0" applyFont="1" applyBorder="1" applyAlignment="1">
      <alignment vertical="center" wrapText="1"/>
    </xf>
    <xf numFmtId="0" fontId="7" fillId="0" borderId="106" xfId="0" applyFont="1" applyBorder="1" applyAlignment="1">
      <alignment vertical="center" wrapText="1"/>
    </xf>
    <xf numFmtId="0" fontId="7" fillId="0" borderId="66" xfId="0" applyFont="1" applyBorder="1" applyAlignment="1">
      <alignment vertical="center" wrapText="1"/>
    </xf>
    <xf numFmtId="0" fontId="7" fillId="0" borderId="122" xfId="0" applyFont="1" applyBorder="1" applyAlignment="1">
      <alignment vertical="center" wrapText="1"/>
    </xf>
    <xf numFmtId="0" fontId="7" fillId="0" borderId="235" xfId="0" applyFont="1" applyBorder="1" applyAlignment="1">
      <alignment vertical="center" wrapText="1"/>
    </xf>
    <xf numFmtId="0" fontId="7" fillId="0" borderId="136" xfId="0" applyFont="1" applyBorder="1" applyAlignment="1">
      <alignment vertical="center" wrapText="1"/>
    </xf>
    <xf numFmtId="14" fontId="4" fillId="0" borderId="62" xfId="0" applyNumberFormat="1" applyFont="1" applyBorder="1" applyAlignment="1">
      <alignment vertical="top"/>
    </xf>
    <xf numFmtId="14" fontId="4" fillId="0" borderId="66" xfId="0" applyNumberFormat="1" applyFont="1" applyBorder="1" applyAlignment="1">
      <alignment vertical="top"/>
    </xf>
    <xf numFmtId="0" fontId="7" fillId="0" borderId="123" xfId="0" applyFont="1" applyBorder="1" applyAlignment="1">
      <alignment vertical="top" wrapText="1"/>
    </xf>
    <xf numFmtId="0" fontId="6" fillId="0" borderId="108" xfId="0" applyFont="1" applyBorder="1" applyAlignment="1">
      <alignment vertical="top"/>
    </xf>
    <xf numFmtId="0" fontId="4" fillId="0" borderId="70" xfId="0" applyFont="1" applyBorder="1" applyAlignment="1">
      <alignment vertical="top"/>
    </xf>
    <xf numFmtId="0" fontId="6" fillId="0" borderId="16" xfId="0" applyFont="1" applyBorder="1" applyAlignment="1">
      <alignment vertical="top"/>
    </xf>
    <xf numFmtId="0" fontId="6" fillId="0" borderId="5" xfId="0" applyFont="1" applyBorder="1" applyAlignment="1">
      <alignment vertical="top"/>
    </xf>
    <xf numFmtId="0" fontId="7" fillId="0" borderId="243" xfId="0" applyFont="1" applyBorder="1" applyAlignment="1">
      <alignment vertical="top" wrapText="1"/>
    </xf>
    <xf numFmtId="0" fontId="7" fillId="0" borderId="129" xfId="0" applyFont="1" applyBorder="1" applyAlignment="1">
      <alignment vertical="top" wrapText="1"/>
    </xf>
    <xf numFmtId="0" fontId="7" fillId="0" borderId="237" xfId="0" applyFont="1" applyBorder="1" applyAlignment="1">
      <alignment vertical="top" wrapText="1"/>
    </xf>
    <xf numFmtId="0" fontId="7" fillId="0" borderId="143" xfId="0" applyFont="1" applyBorder="1" applyAlignment="1">
      <alignment vertical="top" wrapText="1"/>
    </xf>
    <xf numFmtId="0" fontId="6" fillId="0" borderId="206" xfId="0" applyFont="1" applyBorder="1" applyAlignment="1">
      <alignment vertical="top"/>
    </xf>
    <xf numFmtId="0" fontId="6" fillId="0" borderId="200" xfId="0" applyFont="1" applyBorder="1" applyAlignment="1">
      <alignment vertical="top"/>
    </xf>
    <xf numFmtId="0" fontId="6" fillId="0" borderId="207" xfId="0" applyFont="1" applyBorder="1" applyAlignment="1">
      <alignment vertical="top"/>
    </xf>
    <xf numFmtId="0" fontId="6" fillId="0" borderId="208" xfId="0" applyFont="1" applyBorder="1" applyAlignment="1">
      <alignment vertical="top"/>
    </xf>
    <xf numFmtId="0" fontId="6" fillId="0" borderId="204" xfId="0" applyFont="1" applyBorder="1" applyAlignment="1">
      <alignment vertical="top"/>
    </xf>
    <xf numFmtId="0" fontId="6" fillId="0" borderId="202" xfId="0" applyFont="1" applyBorder="1" applyAlignment="1">
      <alignment vertical="top"/>
    </xf>
    <xf numFmtId="0" fontId="7" fillId="0" borderId="153" xfId="0" applyFont="1" applyBorder="1" applyAlignment="1">
      <alignment vertical="top" wrapText="1"/>
    </xf>
    <xf numFmtId="0" fontId="7" fillId="0" borderId="186" xfId="0" applyFont="1" applyBorder="1" applyAlignment="1">
      <alignment vertical="top" wrapText="1"/>
    </xf>
    <xf numFmtId="0" fontId="7" fillId="0" borderId="138" xfId="0" applyFont="1" applyBorder="1" applyAlignment="1">
      <alignment vertical="top" wrapText="1"/>
    </xf>
    <xf numFmtId="0" fontId="4" fillId="0" borderId="74" xfId="0" applyFont="1" applyBorder="1" applyAlignment="1">
      <alignment vertical="top"/>
    </xf>
    <xf numFmtId="0" fontId="6" fillId="0" borderId="233" xfId="0" applyFont="1" applyBorder="1" applyAlignment="1">
      <alignment vertical="top"/>
    </xf>
    <xf numFmtId="0" fontId="6" fillId="0" borderId="102" xfId="0" applyFont="1" applyBorder="1" applyAlignment="1">
      <alignment horizontal="center" vertical="top" wrapText="1"/>
    </xf>
    <xf numFmtId="0" fontId="4" fillId="0" borderId="56" xfId="0" applyFont="1" applyBorder="1" applyAlignment="1">
      <alignment horizontal="center" vertical="top" wrapText="1"/>
    </xf>
    <xf numFmtId="0" fontId="6" fillId="0" borderId="221" xfId="0" applyFont="1" applyBorder="1"/>
    <xf numFmtId="0" fontId="11" fillId="0" borderId="218" xfId="1" applyFont="1" applyFill="1" applyBorder="1"/>
    <xf numFmtId="0" fontId="0" fillId="0" borderId="218" xfId="0" applyBorder="1"/>
    <xf numFmtId="0" fontId="0" fillId="0" borderId="217" xfId="0" applyBorder="1"/>
    <xf numFmtId="0" fontId="6" fillId="0" borderId="211" xfId="0" applyFont="1" applyBorder="1"/>
    <xf numFmtId="0" fontId="11" fillId="0" borderId="212" xfId="1" applyFont="1" applyFill="1" applyBorder="1"/>
    <xf numFmtId="0" fontId="0" fillId="0" borderId="212" xfId="0" applyBorder="1"/>
    <xf numFmtId="0" fontId="0" fillId="0" borderId="213" xfId="0" applyBorder="1"/>
    <xf numFmtId="0" fontId="6" fillId="4" borderId="8" xfId="0" applyFont="1" applyFill="1" applyBorder="1"/>
    <xf numFmtId="0" fontId="6" fillId="4" borderId="197" xfId="0" applyFont="1" applyFill="1" applyBorder="1"/>
    <xf numFmtId="0" fontId="6" fillId="4" borderId="3" xfId="0" applyFont="1" applyFill="1" applyBorder="1"/>
    <xf numFmtId="0" fontId="6" fillId="4" borderId="198" xfId="0" applyFont="1" applyFill="1" applyBorder="1"/>
    <xf numFmtId="0" fontId="6" fillId="4" borderId="199" xfId="0" applyFont="1" applyFill="1" applyBorder="1"/>
    <xf numFmtId="0" fontId="0" fillId="11" borderId="2" xfId="0" applyFill="1" applyBorder="1"/>
    <xf numFmtId="0" fontId="16" fillId="10" borderId="269" xfId="0" applyFont="1" applyFill="1" applyBorder="1"/>
    <xf numFmtId="0" fontId="16" fillId="10" borderId="281" xfId="0" applyFont="1" applyFill="1" applyBorder="1"/>
    <xf numFmtId="0" fontId="16" fillId="10" borderId="282" xfId="0" applyFont="1" applyFill="1" applyBorder="1"/>
    <xf numFmtId="0" fontId="0" fillId="11" borderId="283" xfId="0" applyFill="1" applyBorder="1"/>
    <xf numFmtId="0" fontId="0" fillId="0" borderId="270" xfId="0" applyBorder="1"/>
    <xf numFmtId="0" fontId="0" fillId="0" borderId="284" xfId="0" applyBorder="1" applyAlignment="1">
      <alignment horizontal="right"/>
    </xf>
    <xf numFmtId="0" fontId="0" fillId="0" borderId="284" xfId="0" applyBorder="1"/>
    <xf numFmtId="0" fontId="2" fillId="0" borderId="0" xfId="0" applyFont="1"/>
    <xf numFmtId="0" fontId="1" fillId="11" borderId="283" xfId="1" applyFill="1" applyBorder="1"/>
    <xf numFmtId="0" fontId="1" fillId="0" borderId="283" xfId="1" applyBorder="1"/>
    <xf numFmtId="0" fontId="16" fillId="10" borderId="281" xfId="0" applyFont="1" applyFill="1" applyBorder="1" applyAlignment="1">
      <alignment horizontal="left"/>
    </xf>
    <xf numFmtId="0" fontId="0" fillId="11" borderId="145" xfId="0" applyFill="1" applyBorder="1" applyAlignment="1">
      <alignment horizontal="left"/>
    </xf>
    <xf numFmtId="0" fontId="0" fillId="0" borderId="145" xfId="0" applyBorder="1" applyAlignment="1">
      <alignment horizontal="left"/>
    </xf>
    <xf numFmtId="0" fontId="0" fillId="0" borderId="284" xfId="0" applyBorder="1" applyAlignment="1">
      <alignment horizontal="left"/>
    </xf>
    <xf numFmtId="0" fontId="1" fillId="0" borderId="276" xfId="1" applyBorder="1"/>
    <xf numFmtId="0" fontId="0" fillId="11" borderId="285" xfId="0" applyFill="1" applyBorder="1"/>
    <xf numFmtId="0" fontId="0" fillId="11" borderId="286" xfId="0" applyFill="1" applyBorder="1"/>
    <xf numFmtId="0" fontId="0" fillId="0" borderId="288" xfId="0" applyBorder="1"/>
    <xf numFmtId="0" fontId="0" fillId="0" borderId="289" xfId="0" applyBorder="1"/>
    <xf numFmtId="0" fontId="1" fillId="0" borderId="290" xfId="1" applyBorder="1"/>
    <xf numFmtId="0" fontId="0" fillId="11" borderId="291" xfId="0" applyFill="1" applyBorder="1"/>
    <xf numFmtId="0" fontId="0" fillId="11" borderId="292" xfId="0" applyFill="1" applyBorder="1"/>
    <xf numFmtId="0" fontId="0" fillId="0" borderId="294" xfId="0" applyBorder="1"/>
    <xf numFmtId="0" fontId="0" fillId="0" borderId="295" xfId="0" applyBorder="1"/>
    <xf numFmtId="0" fontId="1" fillId="0" borderId="296" xfId="1" applyBorder="1"/>
    <xf numFmtId="0" fontId="1" fillId="11" borderId="293" xfId="1" applyFill="1" applyBorder="1"/>
    <xf numFmtId="0" fontId="1" fillId="11" borderId="287" xfId="1" applyFill="1" applyBorder="1"/>
  </cellXfs>
  <cellStyles count="3">
    <cellStyle name="Hyperlink" xfId="1" builtinId="8"/>
    <cellStyle name="Ongeldig" xfId="2" builtinId="27"/>
    <cellStyle name="Standaard" xfId="0" builtinId="0"/>
  </cellStyles>
  <dxfs count="58">
    <dxf>
      <font>
        <color theme="0"/>
      </font>
    </dxf>
    <dxf>
      <numFmt numFmtId="0" formatCode="General"/>
    </dxf>
    <dxf>
      <numFmt numFmtId="0" formatCode="General"/>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1" justifyLastLine="0" shrinkToFit="0" readingOrder="0"/>
    </dxf>
    <dxf>
      <fill>
        <patternFill patternType="none">
          <fgColor indexed="64"/>
          <bgColor auto="1"/>
        </patternFill>
      </fill>
      <border diagonalUp="0" diagonalDown="0" outline="0">
        <left style="hair">
          <color auto="1"/>
        </left>
        <right style="hair">
          <color auto="1"/>
        </right>
        <top style="thin">
          <color auto="1"/>
        </top>
        <bottom style="medium">
          <color auto="1"/>
        </bottom>
      </border>
    </dxf>
    <dxf>
      <fill>
        <patternFill patternType="none">
          <fgColor indexed="64"/>
          <bgColor auto="1"/>
        </patternFill>
      </fill>
      <border diagonalUp="0" diagonalDown="0" outline="0">
        <left style="hair">
          <color auto="1"/>
        </left>
        <right style="hair">
          <color auto="1"/>
        </right>
        <top style="thin">
          <color auto="1"/>
        </top>
        <bottom style="thin">
          <color auto="1"/>
        </bottom>
      </border>
    </dxf>
    <dxf>
      <fill>
        <patternFill patternType="none">
          <fgColor indexed="64"/>
          <bgColor auto="1"/>
        </patternFill>
      </fill>
      <border diagonalUp="0" diagonalDown="0" outline="0">
        <left style="hair">
          <color auto="1"/>
        </left>
        <right style="hair">
          <color auto="1"/>
        </right>
        <top style="thin">
          <color auto="1"/>
        </top>
        <bottom style="thin">
          <color auto="1"/>
        </bottom>
      </border>
    </dxf>
    <dxf>
      <fill>
        <patternFill patternType="none">
          <fgColor indexed="64"/>
          <bgColor auto="1"/>
        </patternFill>
      </fill>
      <border diagonalUp="0" diagonalDown="0" outline="0">
        <left style="hair">
          <color auto="1"/>
        </left>
        <right style="hair">
          <color auto="1"/>
        </right>
        <top style="thin">
          <color auto="1"/>
        </top>
        <bottom style="thin">
          <color auto="1"/>
        </bottom>
      </border>
    </dxf>
    <dxf>
      <fill>
        <patternFill patternType="none">
          <fgColor indexed="64"/>
          <bgColor auto="1"/>
        </patternFill>
      </fill>
      <border diagonalUp="0" diagonalDown="0" outline="0">
        <left style="hair">
          <color auto="1"/>
        </left>
        <right style="hair">
          <color auto="1"/>
        </right>
        <top style="thin">
          <color auto="1"/>
        </top>
        <bottom style="thin">
          <color auto="1"/>
        </bottom>
      </border>
    </dxf>
    <dxf>
      <fill>
        <patternFill patternType="none">
          <fgColor indexed="64"/>
          <bgColor auto="1"/>
        </patternFill>
      </fill>
      <border diagonalUp="0" diagonalDown="0" outline="0">
        <left style="hair">
          <color auto="1"/>
        </left>
        <right style="hair">
          <color auto="1"/>
        </right>
        <top style="thin">
          <color auto="1"/>
        </top>
        <bottom style="thin">
          <color auto="1"/>
        </bottom>
      </border>
    </dxf>
    <dxf>
      <fill>
        <patternFill patternType="none">
          <fgColor indexed="64"/>
          <bgColor auto="1"/>
        </patternFill>
      </fill>
      <border diagonalUp="0" diagonalDown="0" outline="0">
        <left style="hair">
          <color auto="1"/>
        </left>
        <right style="hair">
          <color auto="1"/>
        </right>
        <top style="thin">
          <color auto="1"/>
        </top>
        <bottom style="thin">
          <color auto="1"/>
        </bottom>
      </border>
    </dxf>
    <dxf>
      <fill>
        <patternFill patternType="none">
          <fgColor indexed="64"/>
          <bgColor auto="1"/>
        </patternFill>
      </fill>
      <border diagonalUp="0" diagonalDown="0" outline="0">
        <left style="hair">
          <color auto="1"/>
        </left>
        <right style="hair">
          <color auto="1"/>
        </right>
        <top style="thin">
          <color auto="1"/>
        </top>
        <bottom style="thin">
          <color auto="1"/>
        </bottom>
      </border>
    </dxf>
    <dxf>
      <fill>
        <patternFill patternType="none">
          <fgColor indexed="64"/>
          <bgColor auto="1"/>
        </patternFill>
      </fill>
      <border diagonalUp="0" diagonalDown="0" outline="0">
        <left style="hair">
          <color auto="1"/>
        </left>
        <right style="hair">
          <color auto="1"/>
        </right>
        <top style="medium">
          <color indexed="64"/>
        </top>
        <bottom style="thin">
          <color auto="1"/>
        </bottom>
      </border>
    </dxf>
    <dxf>
      <border outline="0">
        <top style="thin">
          <color auto="1"/>
        </top>
      </border>
    </dxf>
    <dxf>
      <fill>
        <patternFill patternType="none">
          <fgColor indexed="64"/>
          <bgColor auto="1"/>
        </patternFill>
      </fill>
    </dxf>
    <dxf>
      <font>
        <b/>
        <i val="0"/>
        <strike val="0"/>
        <condense val="0"/>
        <extend val="0"/>
        <outline val="0"/>
        <shadow val="0"/>
        <u val="none"/>
        <vertAlign val="baseline"/>
        <sz val="11"/>
        <color theme="1"/>
        <name val="Calibri"/>
        <family val="2"/>
        <scheme val="minor"/>
      </font>
      <fill>
        <patternFill patternType="none">
          <fgColor indexed="64"/>
          <bgColor auto="1"/>
        </patternFill>
      </fill>
    </dxf>
    <dxf>
      <alignment horizontal="right" vertical="top" textRotation="0" wrapText="0" indent="0" justifyLastLine="0" shrinkToFit="0" readingOrder="0"/>
    </dxf>
    <dxf>
      <border outline="0">
        <left style="medium">
          <color auto="1"/>
        </left>
        <right style="medium">
          <color indexed="64"/>
        </right>
        <bottom style="medium">
          <color indexed="64"/>
        </bottom>
      </border>
    </dxf>
    <dxf>
      <border outline="0">
        <bottom style="medium">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3" tint="0.59999389629810485"/>
        </patternFill>
      </fill>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dxf>
    <dxf>
      <font>
        <b val="0"/>
        <i val="0"/>
        <strike val="0"/>
        <condense val="0"/>
        <extend val="0"/>
        <outline val="0"/>
        <shadow val="0"/>
        <u val="none"/>
        <vertAlign val="baseline"/>
        <sz val="14"/>
        <color theme="1"/>
        <name val="Calibri"/>
        <family val="2"/>
        <scheme val="minor"/>
      </font>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Calibri"/>
        <family val="2"/>
        <scheme val="minor"/>
      </font>
      <fill>
        <patternFill patternType="solid">
          <fgColor indexed="64"/>
          <bgColor theme="8" tint="0.79998168889431442"/>
        </patternFill>
      </fill>
      <alignment horizontal="general" vertical="bottom" textRotation="0" wrapText="1" indent="0" justifyLastLine="0" shrinkToFit="0" readingOrder="0"/>
      <border diagonalUp="0" diagonalDown="0">
        <left style="hair">
          <color indexed="64"/>
        </left>
        <right style="medium">
          <color indexed="64"/>
        </right>
        <top style="medium">
          <color indexed="64"/>
        </top>
        <bottom style="medium">
          <color indexed="64"/>
        </bottom>
        <vertical style="hair">
          <color indexed="64"/>
        </vertical>
        <horizontal style="medium">
          <color indexed="64"/>
        </horizontal>
      </border>
    </dxf>
    <dxf>
      <font>
        <b val="0"/>
        <i val="0"/>
        <strike val="0"/>
        <condense val="0"/>
        <extend val="0"/>
        <outline val="0"/>
        <shadow val="0"/>
        <u val="none"/>
        <vertAlign val="baseline"/>
        <sz val="14"/>
        <color rgb="FF000000"/>
        <name val="Calibri"/>
        <family val="2"/>
        <scheme val="minor"/>
      </font>
      <fill>
        <patternFill patternType="solid">
          <fgColor indexed="64"/>
          <bgColor theme="8" tint="0.79998168889431442"/>
        </patternFill>
      </fill>
      <alignment horizontal="general" vertical="bottom" textRotation="0" wrapText="1" indent="0" justifyLastLine="0" shrinkToFit="0" readingOrder="0"/>
      <border diagonalUp="0" diagonalDown="0">
        <left style="hair">
          <color indexed="64"/>
        </left>
        <right style="hair">
          <color indexed="64"/>
        </right>
        <top style="medium">
          <color indexed="64"/>
        </top>
        <bottom style="medium">
          <color indexed="64"/>
        </bottom>
        <vertical style="hair">
          <color indexed="64"/>
        </vertical>
        <horizontal style="medium">
          <color indexed="64"/>
        </horizontal>
      </border>
    </dxf>
    <dxf>
      <font>
        <b val="0"/>
        <i val="0"/>
        <strike val="0"/>
        <condense val="0"/>
        <extend val="0"/>
        <outline val="0"/>
        <shadow val="0"/>
        <u val="none"/>
        <vertAlign val="baseline"/>
        <sz val="14"/>
        <color rgb="FF000000"/>
        <name val="Calibri"/>
        <family val="2"/>
        <scheme val="minor"/>
      </font>
      <fill>
        <patternFill patternType="solid">
          <fgColor indexed="64"/>
          <bgColor theme="8" tint="0.79998168889431442"/>
        </patternFill>
      </fill>
      <alignment horizontal="general" vertical="bottom" textRotation="0" wrapText="1" indent="0" justifyLastLine="0" shrinkToFit="0" readingOrder="0"/>
      <border diagonalUp="0" diagonalDown="0">
        <left style="hair">
          <color indexed="64"/>
        </left>
        <right style="hair">
          <color indexed="64"/>
        </right>
        <top style="medium">
          <color indexed="64"/>
        </top>
        <bottom style="medium">
          <color indexed="64"/>
        </bottom>
        <vertical style="hair">
          <color indexed="64"/>
        </vertical>
        <horizontal style="medium">
          <color indexed="64"/>
        </horizontal>
      </border>
    </dxf>
    <dxf>
      <fill>
        <patternFill patternType="solid">
          <fgColor indexed="64"/>
          <bgColor theme="8" tint="0.79998168889431442"/>
        </patternFill>
      </fill>
      <border diagonalUp="0" diagonalDown="0">
        <left style="hair">
          <color indexed="64"/>
        </left>
        <right style="hair">
          <color indexed="64"/>
        </right>
        <top style="medium">
          <color indexed="64"/>
        </top>
        <bottom style="medium">
          <color indexed="64"/>
        </bottom>
        <vertical style="hair">
          <color indexed="64"/>
        </vertical>
        <horizontal style="medium">
          <color indexed="64"/>
        </horizontal>
      </border>
    </dxf>
    <dxf>
      <font>
        <b val="0"/>
        <i val="0"/>
        <strike val="0"/>
        <condense val="0"/>
        <extend val="0"/>
        <outline val="0"/>
        <shadow val="0"/>
        <u val="none"/>
        <vertAlign val="baseline"/>
        <sz val="10"/>
        <color rgb="FF333333"/>
        <name val="Arial"/>
        <family val="2"/>
        <scheme val="none"/>
      </font>
      <fill>
        <patternFill patternType="solid">
          <fgColor indexed="64"/>
          <bgColor theme="8" tint="0.79998168889431442"/>
        </patternFill>
      </fill>
      <border diagonalUp="0" diagonalDown="0">
        <left style="hair">
          <color indexed="64"/>
        </left>
        <right style="hair">
          <color indexed="64"/>
        </right>
        <top style="medium">
          <color indexed="64"/>
        </top>
        <bottom style="medium">
          <color indexed="64"/>
        </bottom>
        <vertical style="hair">
          <color indexed="64"/>
        </vertical>
        <horizontal style="medium">
          <color indexed="64"/>
        </horizontal>
      </border>
    </dxf>
    <dxf>
      <fill>
        <patternFill patternType="solid">
          <fgColor indexed="64"/>
          <bgColor theme="8" tint="0.79998168889431442"/>
        </patternFill>
      </fill>
      <alignment horizontal="general" vertical="bottom" textRotation="0" wrapText="1" indent="0" justifyLastLine="0" shrinkToFit="0" readingOrder="0"/>
      <border diagonalUp="0" diagonalDown="0">
        <left style="hair">
          <color indexed="64"/>
        </left>
        <right style="hair">
          <color indexed="64"/>
        </right>
        <top style="medium">
          <color indexed="64"/>
        </top>
        <bottom style="medium">
          <color indexed="64"/>
        </bottom>
        <vertical style="hair">
          <color indexed="64"/>
        </vertical>
        <horizontal style="medium">
          <color indexed="64"/>
        </horizontal>
      </border>
    </dxf>
    <dxf>
      <font>
        <b val="0"/>
        <i val="0"/>
        <strike val="0"/>
        <condense val="0"/>
        <extend val="0"/>
        <outline val="0"/>
        <shadow val="0"/>
        <u val="none"/>
        <vertAlign val="baseline"/>
        <sz val="14"/>
        <color rgb="FF000000"/>
        <name val="Calibri"/>
        <family val="2"/>
        <scheme val="minor"/>
      </font>
      <fill>
        <patternFill patternType="solid">
          <fgColor indexed="64"/>
          <bgColor theme="8" tint="0.79998168889431442"/>
        </patternFill>
      </fill>
      <alignment horizontal="general" vertical="bottom" textRotation="0" wrapText="1" indent="0" justifyLastLine="0" shrinkToFit="0" readingOrder="0"/>
      <border diagonalUp="0" diagonalDown="0">
        <left style="medium">
          <color indexed="64"/>
        </left>
        <right style="hair">
          <color indexed="64"/>
        </right>
        <top style="medium">
          <color indexed="64"/>
        </top>
        <bottom style="medium">
          <color indexed="64"/>
        </bottom>
        <vertical style="hair">
          <color indexed="64"/>
        </vertical>
        <horizontal style="medium">
          <color indexed="64"/>
        </horizontal>
      </border>
    </dxf>
    <dxf>
      <border outline="0">
        <left style="thin">
          <color indexed="64"/>
        </left>
        <right style="medium">
          <color auto="1"/>
        </right>
        <bottom style="medium">
          <color indexed="64"/>
        </bottom>
      </border>
    </dxf>
    <dxf>
      <font>
        <b val="0"/>
        <i val="0"/>
        <strike val="0"/>
        <condense val="0"/>
        <extend val="0"/>
        <outline val="0"/>
        <shadow val="0"/>
        <u val="none"/>
        <vertAlign val="baseline"/>
        <sz val="14"/>
        <color rgb="FF000000"/>
        <name val="Calibri"/>
        <family val="2"/>
        <scheme val="minor"/>
      </font>
      <fill>
        <patternFill patternType="solid">
          <fgColor indexed="64"/>
          <bgColor theme="8" tint="0.79998168889431442"/>
        </patternFill>
      </fill>
      <alignment horizontal="general" vertical="bottom" textRotation="0" wrapText="1" indent="0" justifyLastLine="0" shrinkToFit="0" readingOrder="0"/>
    </dxf>
    <dxf>
      <border outline="0">
        <bottom style="medium">
          <color indexed="64"/>
        </bottom>
      </border>
    </dxf>
    <dxf>
      <font>
        <b/>
        <i val="0"/>
        <strike val="0"/>
        <condense val="0"/>
        <extend val="0"/>
        <outline val="0"/>
        <shadow val="0"/>
        <u val="none"/>
        <vertAlign val="baseline"/>
        <sz val="14"/>
        <color auto="1"/>
        <name val="Calibri"/>
        <family val="2"/>
        <scheme val="minor"/>
      </font>
      <fill>
        <patternFill patternType="solid">
          <fgColor indexed="64"/>
          <bgColor theme="3" tint="0.59999389629810485"/>
        </patternFill>
      </fill>
      <border diagonalUp="0" diagonalDown="0" outline="0">
        <left style="dashed">
          <color indexed="64"/>
        </left>
        <right style="dashed">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 Id="rId27"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Michiel Rotteveel" id="{2A7725C8-17CB-40DA-A5CC-E1B37E3200FC}" userId="Michiel Rotteveel" providerId="None"/>
  <person displayName="Michiel Rotteveel" id="{A3574BEB-1B8A-4444-A22D-B1818D921417}" userId="S::michiel.rotteveel@surf.nl::e84cfcfc-d8d8-4af9-a14e-4c98feffe66f"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3F09457-D7FE-426B-A2DC-ED553B01BA02}" name="Platformleverancier" displayName="Platformleverancier" ref="B5:I22" totalsRowShown="0" headerRowDxfId="57" dataDxfId="55" headerRowBorderDxfId="56" tableBorderDxfId="54">
  <autoFilter ref="B5:I22" xr:uid="{A3F09457-D7FE-426B-A2DC-ED553B01BA02}"/>
  <tableColumns count="8">
    <tableColumn id="1" xr3:uid="{7BC2F8F1-8696-432A-BE09-E89CFE5305F7}" name="Naam platformleverancier" dataDxfId="53"/>
    <tableColumn id="8" xr3:uid="{728EF13C-1362-4AC2-BB02-AEA18A538FF4}" name="Onderdeel van"/>
    <tableColumn id="2" xr3:uid="{653DDB89-7169-4012-B073-BC7E2100418D}" name="URL" dataDxfId="52" dataCellStyle="Hyperlink"/>
    <tableColumn id="3" xr3:uid="{48514CBB-F18E-4AA0-BDB0-4B6657B2E838}" name="Telefoonnummer" dataDxfId="51"/>
    <tableColumn id="4" xr3:uid="{A2925073-8326-4D2B-B8AD-4FA3FE17D773}" name="Helpdesk" dataDxfId="50" dataCellStyle="Hyperlink"/>
    <tableColumn id="5" xr3:uid="{CC4E74A5-EF25-4837-BECE-4A67C56011F6}" name="Adres" dataDxfId="49"/>
    <tableColumn id="6" xr3:uid="{5755DFCA-2EBC-437A-AA1B-4C535A8E3B79}" name="Postcode " dataDxfId="48"/>
    <tableColumn id="7" xr3:uid="{61E9FDF2-D406-4122-9941-FC0044358126}" name="Woonplaats" dataDxfId="4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8FAD6E3-5B8B-41FF-A9FE-4DE64FC45D3F}" name="GeneriekEnDivers" displayName="GeneriekEnDivers" ref="B2:B5" totalsRowShown="0" headerRowDxfId="4" tableBorderDxfId="3">
  <autoFilter ref="B2:B5" xr:uid="{C8FAD6E3-5B8B-41FF-A9FE-4DE64FC45D3F}"/>
  <tableColumns count="1">
    <tableColumn id="1" xr3:uid="{4D97462A-46BA-4804-8376-C2A387153613}" name="Generiek/divers"/>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8C31C4D-6C0B-4BF4-AA9D-59F106685861}" name="TypeExamens" displayName="TypeExamens" ref="D2:E6" totalsRowShown="0">
  <autoFilter ref="D2:E6" xr:uid="{58C31C4D-6C0B-4BF4-AA9D-59F106685861}"/>
  <tableColumns count="2">
    <tableColumn id="1" xr3:uid="{130780D2-69C9-47FA-80A2-D762507FC882}" name="Type examens"/>
    <tableColumn id="2" xr3:uid="{83E3893B-F5BC-4821-8794-593DE05F57EB}" name="Aantal exam. Lever" dataDxfId="2">
      <calculatedColumnFormula>+COUNTIF(ExamenleverancierMetadata!M6:M233,D3)</calculatedColumnFormula>
    </tableColumn>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7051D84-5F41-4EF1-807A-BF05AF1A3FEF}" name="BTG" displayName="BTG" ref="B8:C17" totalsRowShown="0">
  <autoFilter ref="B8:C17" xr:uid="{97051D84-5F41-4EF1-807A-BF05AF1A3FEF}"/>
  <tableColumns count="2">
    <tableColumn id="1" xr3:uid="{2D965E0F-D0B7-4EB7-B70C-F34EE7C5822C}" name="Bedrijftakgroepen"/>
    <tableColumn id="2" xr3:uid="{4692329F-E72D-4402-93C6-7C8E9EB14F7E}" name="Aantal exam. Lever." dataDxfId="1">
      <calculatedColumnFormula>+COUNTIF(ExamenleverancierMetadata!D6:D233,BTG[[#This Row],[Bedrijftakgroepen]])</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F6BFD01-C8C5-400B-B3B2-CBA25355357D}" name="Tabel12" displayName="Tabel12" ref="B20:B30" totalsRowShown="0">
  <autoFilter ref="B20:B30" xr:uid="{DF6BFD01-C8C5-400B-B3B2-CBA25355357D}"/>
  <tableColumns count="1">
    <tableColumn id="1" xr3:uid="{CA41BF56-94CA-42AF-9E59-C5664057AB2D}" name="Applicatietyp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50ED144-AEF8-4669-9A9F-2CB0884E5469}" name="Tabel5" displayName="Tabel5" ref="K5:K15" totalsRowShown="0" tableBorderDxfId="46">
  <autoFilter ref="K5:K15" xr:uid="{850ED144-AEF8-4669-9A9F-2CB0884E5469}"/>
  <tableColumns count="1">
    <tableColumn id="1" xr3:uid="{9C8A3245-EDBB-450A-AACF-61A9DAAE2DB3}" name="Statu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25EEE8E-D542-443E-84D6-BCBDD12464C0}" name="Binair" displayName="Binair" ref="AE5:AE8" totalsRowShown="0" headerRowDxfId="45" dataDxfId="44">
  <autoFilter ref="AE5:AE8" xr:uid="{325EEE8E-D542-443E-84D6-BCBDD12464C0}"/>
  <tableColumns count="1">
    <tableColumn id="1" xr3:uid="{4A886F30-A873-4C7F-B5A8-E4D830B7A5D4}" name="Binair" dataDxfId="4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9352BC9-F95D-4B91-A555-FE9E84E99215}" name="ByodCondities" displayName="ByodCondities" ref="AG5:AG11" totalsRowShown="0" headerRowDxfId="42" dataDxfId="41">
  <autoFilter ref="AG5:AG11" xr:uid="{D9352BC9-F95D-4B91-A555-FE9E84E99215}"/>
  <tableColumns count="1">
    <tableColumn id="1" xr3:uid="{1CD77B0C-6E20-47DB-BCCA-E9DF2229EEC9}" name="Byod condities" dataDxfId="4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F307708-B02B-4A61-9E96-7C94C3BF2B81}" name="Taal" displayName="Taal" ref="W5:W14" totalsRowShown="0" headerRowDxfId="39" dataDxfId="38">
  <autoFilter ref="W5:W14" xr:uid="{1F307708-B02B-4A61-9E96-7C94C3BF2B81}"/>
  <tableColumns count="1">
    <tableColumn id="1" xr3:uid="{BDAAA36A-EBC0-4F60-AB73-9DB2FA5113FB}" name="Taal" dataDxfId="3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0CD1056-FC19-4554-8480-1941DA2111E9}" name="Tabel14" displayName="Tabel14" ref="B3:C33" totalsRowShown="0" headerRowDxfId="36" headerRowBorderDxfId="35" tableBorderDxfId="34">
  <autoFilter ref="B3:C33" xr:uid="{F0CD1056-FC19-4554-8480-1941DA2111E9}"/>
  <tableColumns count="2">
    <tableColumn id="1" xr3:uid="{D8F84269-37FD-4132-8DE1-E1571E73C7FB}" name="Nr." dataDxfId="33"/>
    <tableColumn id="2" xr3:uid="{E7F619C7-9190-4C7C-82A4-25308F8E7F28}" name="Omschrijving"/>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F4742C-0380-460F-86E6-B34457A2F91E}" name="Sectorkamer" displayName="Sectorkamer" ref="B3:J11" totalsRowShown="0" headerRowDxfId="32" dataDxfId="31" tableBorderDxfId="30">
  <autoFilter ref="B3:J11" xr:uid="{17F4742C-0380-460F-86E6-B34457A2F91E}"/>
  <tableColumns count="9">
    <tableColumn id="1" xr3:uid="{1E0F50E0-B706-44DB-AFF0-163CD8066056}" name="Techniek en gebouwde omgeving" dataDxfId="29"/>
    <tableColumn id="2" xr3:uid="{DA34CEA6-CFC0-45B3-B9DA-7526AABD49FD}" name="Mobiliteit, transport, logistiek en maritiem" dataDxfId="28"/>
    <tableColumn id="3" xr3:uid="{5D122361-168E-4DEA-8FBA-2F7D470AAE6B}" name="Zorg, welzijn en sport" dataDxfId="27"/>
    <tableColumn id="4" xr3:uid="{6C0A5304-7888-4956-B061-4CD039C29402}" name="Handel" dataDxfId="26"/>
    <tableColumn id="5" xr3:uid="{16D9918F-F274-415C-8112-B151C42A9016}" name="ICT en creatieve industrie" dataDxfId="25"/>
    <tableColumn id="6" xr3:uid="{557B4DCC-35D9-49AD-B5F1-4C67DD48BDA2}" name="Voedsel, groen en gastvrijheid" dataDxfId="24"/>
    <tableColumn id="9" xr3:uid="{A52D7830-7231-4AE9-A830-5C5D246C75A2}" name="Zakelijke dienstverlening en veiligheid" dataDxfId="23"/>
    <tableColumn id="7" xr3:uid="{588ECCD9-811A-4FF0-AAD8-9F652CDCB068}" name="Specialistisch vakmanschap" dataDxfId="22"/>
    <tableColumn id="8" xr3:uid="{D9BD6CF0-BCC5-4B96-902C-C98047EF9BB4}" name="Entree" dataDxfId="2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BB48F9-564A-4496-91B3-0DF4FD5B509F}" name="Domeinen" displayName="Domeinen" ref="B3:Q12" totalsRowShown="0" headerRowDxfId="20" dataDxfId="19" tableBorderDxfId="18" headerRowCellStyle="Hyperlink">
  <autoFilter ref="B3:Q12" xr:uid="{9DBB48F9-564A-4496-91B3-0DF4FD5B509F}"/>
  <tableColumns count="16">
    <tableColumn id="1" xr3:uid="{32C6B20F-D6CB-4835-A74D-1286F163FECF}" name="Afbouw, hout en onderhoud" dataDxfId="17"/>
    <tableColumn id="2" xr3:uid="{3CD5A7B0-3FE3-4B85-BCFE-FA7E4AA26A85}" name="Ambacht, laboratorium en gezondheidstechniek" dataDxfId="16"/>
    <tableColumn id="3" xr3:uid="{30123D8B-021B-4A18-AA54-124B0B19EE16}" name="Bouw en infra" dataDxfId="15"/>
    <tableColumn id="4" xr3:uid="{0247970C-F557-4985-A71E-471DBFBBA534}" name="Economie en administratie" dataDxfId="14"/>
    <tableColumn id="5" xr3:uid="{242F621C-09C0-4386-BD85-41DE45A7035C}" name="Handel en ondernemerschap" dataDxfId="13"/>
    <tableColumn id="6" xr3:uid="{3EB096C1-1361-4EB5-88DF-500EE1A195D5}" name="Horeca en bakkerij" dataDxfId="12"/>
    <tableColumn id="7" xr3:uid="{53BC7541-8A70-49E2-B12B-BC083DBEC6EB}" name="Informatie en communicatietechnologie" dataDxfId="11"/>
    <tableColumn id="8" xr3:uid="{A6B3B35F-E6DB-44D8-A7B5-B393133D17DE}" name="Media en vormgeving" dataDxfId="10"/>
    <tableColumn id="9" xr3:uid="{827AC3BA-20D7-4A32-8C2B-987D206065C1}" name="Mobiliteit en voertuigen" dataDxfId="9"/>
    <tableColumn id="10" xr3:uid="{7F909C68-8230-43DF-8247-BCBF71A50B67}" name="Techniek en procesindustrie"/>
    <tableColumn id="11" xr3:uid="{79C9BEE7-E5AC-459D-AD34-EC22EA118D48}" name="Toerisme en recreatie" dataDxfId="8"/>
    <tableColumn id="12" xr3:uid="{2F223A77-BF65-4801-8504-EBECCA247058}" name="Transport, scheepvaart en logistiek" dataDxfId="7"/>
    <tableColumn id="13" xr3:uid="{A9D6EF65-C53C-430E-9EA7-C609A4F53B97}" name="Uiterlijke verzorging" dataDxfId="6"/>
    <tableColumn id="14" xr3:uid="{B3C5D888-07D3-4969-836A-9CB05E633C6D}" name="Veiligheid en sport" dataDxfId="5"/>
    <tableColumn id="15" xr3:uid="{4F0D7605-5130-4B1E-94A4-D9EB3EC2D938}" name="Voedsel, natuur en leefomgeving"/>
    <tableColumn id="16" xr3:uid="{CE6DD867-E46D-4B21-99C9-2CBD99A0CC63}" name="Zorg en welzij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C69F7F7-1323-464B-B2BE-3CBE33A47B56}" name="Koppelvlakken" displayName="Koppelvlakken" ref="B3:E10" totalsRowShown="0">
  <autoFilter ref="B3:E10" xr:uid="{AC69F7F7-1323-464B-B2BE-3CBE33A47B56}"/>
  <tableColumns count="4">
    <tableColumn id="1" xr3:uid="{5A9A6360-ABB9-4B3E-8055-8817FC97241B}" name="OK-E"/>
    <tableColumn id="2" xr3:uid="{548F6303-4FF3-47AF-939E-37251DE29A7D}" name="OK-D"/>
    <tableColumn id="4" xr3:uid="{43696444-4646-43BB-A96E-6305E32F2E8F}" name="OK-x"/>
    <tableColumn id="3" xr3:uid="{5854714A-E763-41BE-BCEA-56409B871BCC}" name="Native"/>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34" dT="2026-04-20T12:13:51.15" personId="{2A7725C8-17CB-40DA-A5CC-E1B37E3200FC}" id="{64C28E01-943F-4918-9FC6-870DA7635DC4}">
    <text xml:space="preserve">Examenservices is een handelsnaam van stichting VAM, net zoals Innovam en IBKI ook handelsnamen zijn van stichting VAM
</text>
  </threadedComment>
</ThreadedComments>
</file>

<file path=xl/threadedComments/threadedComment2.xml><?xml version="1.0" encoding="utf-8"?>
<ThreadedComments xmlns="http://schemas.microsoft.com/office/spreadsheetml/2018/threadedcomments" xmlns:x="http://schemas.openxmlformats.org/spreadsheetml/2006/main">
  <threadedComment ref="O5" dT="2025-11-11T14:31:23.94" personId="{A3574BEB-1B8A-4444-A22D-B1818D921417}" id="{44811D03-19E1-49E1-AF21-85F08869B079}">
    <text xml:space="preserve">Bij virtuele machine geef je aan of de examenleverancier met virtuele machines werkt. Bij een examen zal aangegeven moeten worden wat voor virtuele machines en welke applicatie geïnstalleerd moet zijne en welke sites gewhitelist
</text>
  </threadedComment>
</ThreadedComments>
</file>

<file path=xl/threadedComments/threadedComment3.xml><?xml version="1.0" encoding="utf-8"?>
<ThreadedComments xmlns="http://schemas.microsoft.com/office/spreadsheetml/2018/threadedcomments" xmlns:x="http://schemas.openxmlformats.org/spreadsheetml/2006/main">
  <threadedComment ref="C146" dT="2026-03-19T14:14:32.34" personId="{2A7725C8-17CB-40DA-A5CC-E1B37E3200FC}" id="{6FF27B6E-9559-4016-B596-5B0E3D9C3E32}">
    <text>Een volledige koppeling met alle 6 koppelvlakken telt als 1, per koppelvlak is ⅙ beschikbaar</text>
  </threadedComment>
</ThreadedComments>
</file>

<file path=xl/threadedComments/threadedComment4.xml><?xml version="1.0" encoding="utf-8"?>
<ThreadedComments xmlns="http://schemas.microsoft.com/office/spreadsheetml/2018/threadedcomments" xmlns:x="http://schemas.openxmlformats.org/spreadsheetml/2006/main">
  <threadedComment ref="R232" dT="2025-10-08T08:40:37.15" personId="{A3574BEB-1B8A-4444-A22D-B1818D921417}" id="{8C272724-298D-44BD-AA06-C98ABF9030CC}">
    <text xml:space="preserve">Willen we hier specificeren naar inhoud, spreken gesprekken voeren en schrijven?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26" Type="http://schemas.openxmlformats.org/officeDocument/2006/relationships/hyperlink" Target="https://www.roc.nl/mbo-opleidingen/informatie-en-communicatietechnologie/industriele-automatisering" TargetMode="External"/><Relationship Id="rId21" Type="http://schemas.openxmlformats.org/officeDocument/2006/relationships/hyperlink" Target="https://www.roc.nl/mbo-opleidingen/horeca-en-bakkerij/brood-en-banket" TargetMode="External"/><Relationship Id="rId42" Type="http://schemas.openxmlformats.org/officeDocument/2006/relationships/hyperlink" Target="https://www.roc.nl/mbo-opleidingen/toerisme-en-recreatie" TargetMode="External"/><Relationship Id="rId47" Type="http://schemas.openxmlformats.org/officeDocument/2006/relationships/hyperlink" Target="https://www.roc.nl/mbo-opleidingen/transport-scheepvaart-en-logistiek/luchtvaart" TargetMode="External"/><Relationship Id="rId63" Type="http://schemas.openxmlformats.org/officeDocument/2006/relationships/hyperlink" Target="https://www.roc.nl/mbo-opleidingen/voedsel-natuur-en-leefomgeving/natuur-en-vormgeving" TargetMode="External"/><Relationship Id="rId68" Type="http://schemas.openxmlformats.org/officeDocument/2006/relationships/hyperlink" Target="https://www.roc.nl/mbo-opleidingen/zorg-en-welzijn" TargetMode="External"/><Relationship Id="rId2" Type="http://schemas.openxmlformats.org/officeDocument/2006/relationships/hyperlink" Target="https://www.roc.nl/mbo-opleidingen/afbouw-hout-en-onderhoud/hout-en-meubel" TargetMode="External"/><Relationship Id="rId16" Type="http://schemas.openxmlformats.org/officeDocument/2006/relationships/hyperlink" Target="https://www.roc.nl/mbo-opleidingen/handel-en-ondernemerschap" TargetMode="External"/><Relationship Id="rId29" Type="http://schemas.openxmlformats.org/officeDocument/2006/relationships/hyperlink" Target="https://www.roc.nl/mbo-opleidingen/media-en-vormgeving/evenemententechniek" TargetMode="External"/><Relationship Id="rId11" Type="http://schemas.openxmlformats.org/officeDocument/2006/relationships/hyperlink" Target="https://www.roc.nl/mbo-opleidingen/bouw-en-infra/infrastructuur" TargetMode="External"/><Relationship Id="rId24" Type="http://schemas.openxmlformats.org/officeDocument/2006/relationships/hyperlink" Target="https://www.roc.nl/mbo-opleidingen/informatie-en-communicatietechnologie" TargetMode="External"/><Relationship Id="rId32" Type="http://schemas.openxmlformats.org/officeDocument/2006/relationships/hyperlink" Target="https://www.roc.nl/mbo-opleidingen/media-en-vormgeving/ruimtelijke-vormgeving" TargetMode="External"/><Relationship Id="rId37" Type="http://schemas.openxmlformats.org/officeDocument/2006/relationships/hyperlink" Target="https://www.roc.nl/mbo-opleidingen/techniek-en-procesindustrie/elektotechniek" TargetMode="External"/><Relationship Id="rId40" Type="http://schemas.openxmlformats.org/officeDocument/2006/relationships/hyperlink" Target="https://www.roc.nl/mbo-opleidingen/techniek-en-procesindustrie/vliegtuigtechniek" TargetMode="External"/><Relationship Id="rId45" Type="http://schemas.openxmlformats.org/officeDocument/2006/relationships/hyperlink" Target="https://www.roc.nl/mbo-opleidingen/transport-scheepvaart-en-logistiek" TargetMode="External"/><Relationship Id="rId53" Type="http://schemas.openxmlformats.org/officeDocument/2006/relationships/hyperlink" Target="https://www.roc.nl/mbo-opleidingen/uiterlijke-verzorging/voetverzorging" TargetMode="External"/><Relationship Id="rId58" Type="http://schemas.openxmlformats.org/officeDocument/2006/relationships/hyperlink" Target="https://www.roc.nl/mbo-opleidingen/veiligheid-en-sport/sport-en-bewegen" TargetMode="External"/><Relationship Id="rId66" Type="http://schemas.openxmlformats.org/officeDocument/2006/relationships/hyperlink" Target="https://www.roc.nl/mbo-opleidingen/voedsel-natuur-en-leefomgeving/voeding-en-handel" TargetMode="External"/><Relationship Id="rId74" Type="http://schemas.openxmlformats.org/officeDocument/2006/relationships/table" Target="../tables/table8.xml"/><Relationship Id="rId5" Type="http://schemas.openxmlformats.org/officeDocument/2006/relationships/hyperlink" Target="https://www.roc.nl/mbo-opleidingen/ambacht-laboratorium-en-gezondheidstechniek" TargetMode="External"/><Relationship Id="rId61" Type="http://schemas.openxmlformats.org/officeDocument/2006/relationships/hyperlink" Target="https://www.roc.nl/mbo-opleidingen/voedsel-natuur-en-leefomgeving/grond-en-infra" TargetMode="External"/><Relationship Id="rId19" Type="http://schemas.openxmlformats.org/officeDocument/2006/relationships/hyperlink" Target="https://www.roc.nl/mbo-opleidingen/handel-en-ondernemerschap/mode-en-interieurindustrie" TargetMode="External"/><Relationship Id="rId14" Type="http://schemas.openxmlformats.org/officeDocument/2006/relationships/hyperlink" Target="https://www.roc.nl/mbo-opleidingen/economie-en-administratie/commerciele-dienstverlening" TargetMode="External"/><Relationship Id="rId22" Type="http://schemas.openxmlformats.org/officeDocument/2006/relationships/hyperlink" Target="https://www.roc.nl/mbo-opleidingen/horeca-en-bakkerij/facilitaire-dienstverlening" TargetMode="External"/><Relationship Id="rId27" Type="http://schemas.openxmlformats.org/officeDocument/2006/relationships/hyperlink" Target="https://www.roc.nl/mbo-opleidingen/informatie-en-communicatietechnologie/kantoorautomatisering" TargetMode="External"/><Relationship Id="rId30" Type="http://schemas.openxmlformats.org/officeDocument/2006/relationships/hyperlink" Target="https://www.roc.nl/mbo-opleidingen/media-en-vormgeving/mediatechniek" TargetMode="External"/><Relationship Id="rId35" Type="http://schemas.openxmlformats.org/officeDocument/2006/relationships/hyperlink" Target="https://www.roc.nl/mbo-opleidingen/mobiliteit-en-voertuigen/mobiliteitstechniek" TargetMode="External"/><Relationship Id="rId43" Type="http://schemas.openxmlformats.org/officeDocument/2006/relationships/hyperlink" Target="https://www.roc.nl/mbo-opleidingen/toerisme-en-recreatie/recreatie" TargetMode="External"/><Relationship Id="rId48" Type="http://schemas.openxmlformats.org/officeDocument/2006/relationships/hyperlink" Target="https://www.roc.nl/mbo-opleidingen/transport-scheepvaart-en-logistiek/scheepvaart" TargetMode="External"/><Relationship Id="rId56" Type="http://schemas.openxmlformats.org/officeDocument/2006/relationships/hyperlink" Target="https://www.roc.nl/mbo-opleidingen/veiligheid-en-sport/particuliere-veiligheid" TargetMode="External"/><Relationship Id="rId64" Type="http://schemas.openxmlformats.org/officeDocument/2006/relationships/hyperlink" Target="https://www.roc.nl/mbo-opleidingen/voedsel-natuur-en-leefomgeving/natuur-en-zorg" TargetMode="External"/><Relationship Id="rId69" Type="http://schemas.openxmlformats.org/officeDocument/2006/relationships/hyperlink" Target="https://www.roc.nl/mbo-opleidingen/zorg-en-welzijn/cultureel-werk" TargetMode="External"/><Relationship Id="rId8" Type="http://schemas.openxmlformats.org/officeDocument/2006/relationships/hyperlink" Target="https://www.roc.nl/mbo-opleidingen/ambacht-laboratorium-en-gezondheidstechniek/laboratoriumtechniek" TargetMode="External"/><Relationship Id="rId51" Type="http://schemas.openxmlformats.org/officeDocument/2006/relationships/hyperlink" Target="https://www.roc.nl/mbo-opleidingen/uiterlijke-verzorging/haarverzorging" TargetMode="External"/><Relationship Id="rId72" Type="http://schemas.openxmlformats.org/officeDocument/2006/relationships/hyperlink" Target="https://www.roc.nl/mbo-opleidingen/zorg-en-welzijn/pedagogisch-werk" TargetMode="External"/><Relationship Id="rId3" Type="http://schemas.openxmlformats.org/officeDocument/2006/relationships/hyperlink" Target="https://www.roc.nl/mbo-opleidingen/afbouw-hout-en-onderhoud/schilderen-en-onderhoud" TargetMode="External"/><Relationship Id="rId12" Type="http://schemas.openxmlformats.org/officeDocument/2006/relationships/hyperlink" Target="https://www.roc.nl/mbo-opleidingen/economie-en-administratie" TargetMode="External"/><Relationship Id="rId17" Type="http://schemas.openxmlformats.org/officeDocument/2006/relationships/hyperlink" Target="https://www.roc.nl/mbo-opleidingen/handel-en-ondernemerschap/detailhandel-en-groothandel" TargetMode="External"/><Relationship Id="rId25" Type="http://schemas.openxmlformats.org/officeDocument/2006/relationships/hyperlink" Target="https://www.roc.nl/mbo-opleidingen/informatie-en-communicatietechnologie/digitaal-onderzoek" TargetMode="External"/><Relationship Id="rId33" Type="http://schemas.openxmlformats.org/officeDocument/2006/relationships/hyperlink" Target="https://www.roc.nl/mbo-opleidingen/mobiliteit-en-voertuigen" TargetMode="External"/><Relationship Id="rId38" Type="http://schemas.openxmlformats.org/officeDocument/2006/relationships/hyperlink" Target="https://www.roc.nl/mbo-opleidingen/techniek-en-procesindustrie/installatietechniek" TargetMode="External"/><Relationship Id="rId46" Type="http://schemas.openxmlformats.org/officeDocument/2006/relationships/hyperlink" Target="https://www.roc.nl/mbo-opleidingen/transport-scheepvaart-en-logistiek/logistiek" TargetMode="External"/><Relationship Id="rId59" Type="http://schemas.openxmlformats.org/officeDocument/2006/relationships/hyperlink" Target="https://www.roc.nl/mbo-opleidingen/voedsel-natuur-en-leefomgeving" TargetMode="External"/><Relationship Id="rId67" Type="http://schemas.openxmlformats.org/officeDocument/2006/relationships/hyperlink" Target="https://www.roc.nl/mbo-opleidingen/voedsel-natuur-en-leefomgeving/voeding-en-productie" TargetMode="External"/><Relationship Id="rId20" Type="http://schemas.openxmlformats.org/officeDocument/2006/relationships/hyperlink" Target="https://www.roc.nl/mbo-opleidingen/horeca-en-bakkerij" TargetMode="External"/><Relationship Id="rId41" Type="http://schemas.openxmlformats.org/officeDocument/2006/relationships/hyperlink" Target="https://www.roc.nl/mbo-opleidingen/techniek-en-procesindustrie/werktuigbouwkunde" TargetMode="External"/><Relationship Id="rId54" Type="http://schemas.openxmlformats.org/officeDocument/2006/relationships/hyperlink" Target="https://www.roc.nl/mbo-opleidingen/veiligheid-en-sport" TargetMode="External"/><Relationship Id="rId62" Type="http://schemas.openxmlformats.org/officeDocument/2006/relationships/hyperlink" Target="https://www.roc.nl/mbo-opleidingen/voedsel-natuur-en-leefomgeving/natuur-en-milieu" TargetMode="External"/><Relationship Id="rId70" Type="http://schemas.openxmlformats.org/officeDocument/2006/relationships/hyperlink" Target="https://www.roc.nl/mbo-opleidingen/zorg-en-welzijn/gezondheidsondersteuning" TargetMode="External"/><Relationship Id="rId1" Type="http://schemas.openxmlformats.org/officeDocument/2006/relationships/hyperlink" Target="https://www.roc.nl/mbo-opleidingen/afbouw-hout-en-onderhoud" TargetMode="External"/><Relationship Id="rId6" Type="http://schemas.openxmlformats.org/officeDocument/2006/relationships/hyperlink" Target="https://www.roc.nl/mbo-opleidingen/ambacht-laboratorium-en-gezondheidstechniek/ambachtelijke-techniek" TargetMode="External"/><Relationship Id="rId15" Type="http://schemas.openxmlformats.org/officeDocument/2006/relationships/hyperlink" Target="https://www.roc.nl/mbo-opleidingen/economie-en-administratie/zakelijke-dienstverlening" TargetMode="External"/><Relationship Id="rId23" Type="http://schemas.openxmlformats.org/officeDocument/2006/relationships/hyperlink" Target="https://www.roc.nl/mbo-opleidingen/horeca-en-bakkerij/horeca" TargetMode="External"/><Relationship Id="rId28" Type="http://schemas.openxmlformats.org/officeDocument/2006/relationships/hyperlink" Target="https://www.roc.nl/mbo-opleidingen/media-en-vormgeving" TargetMode="External"/><Relationship Id="rId36" Type="http://schemas.openxmlformats.org/officeDocument/2006/relationships/hyperlink" Target="https://www.roc.nl/mbo-opleidingen/techniek-en-procesindustrie" TargetMode="External"/><Relationship Id="rId49" Type="http://schemas.openxmlformats.org/officeDocument/2006/relationships/hyperlink" Target="https://www.roc.nl/mbo-opleidingen/transport-scheepvaart-en-logistiek/wegtransport" TargetMode="External"/><Relationship Id="rId57" Type="http://schemas.openxmlformats.org/officeDocument/2006/relationships/hyperlink" Target="https://www.roc.nl/mbo-opleidingen/veiligheid-en-sport/publieke-veiligheid" TargetMode="External"/><Relationship Id="rId10" Type="http://schemas.openxmlformats.org/officeDocument/2006/relationships/hyperlink" Target="https://www.roc.nl/mbo-opleidingen/bouw-en-infra/bouwkunde" TargetMode="External"/><Relationship Id="rId31" Type="http://schemas.openxmlformats.org/officeDocument/2006/relationships/hyperlink" Target="https://www.roc.nl/mbo-opleidingen/media-en-vormgeving/mediavormgeving" TargetMode="External"/><Relationship Id="rId44" Type="http://schemas.openxmlformats.org/officeDocument/2006/relationships/hyperlink" Target="https://www.roc.nl/mbo-opleidingen/toerisme-en-recreatie/toerisme" TargetMode="External"/><Relationship Id="rId52" Type="http://schemas.openxmlformats.org/officeDocument/2006/relationships/hyperlink" Target="https://www.roc.nl/mbo-opleidingen/uiterlijke-verzorging/schoonheidsverzorging" TargetMode="External"/><Relationship Id="rId60" Type="http://schemas.openxmlformats.org/officeDocument/2006/relationships/hyperlink" Target="https://www.roc.nl/mbo-opleidingen/voedsel-natuur-en-leefomgeving/dier-en-zorg" TargetMode="External"/><Relationship Id="rId65" Type="http://schemas.openxmlformats.org/officeDocument/2006/relationships/hyperlink" Target="https://www.roc.nl/mbo-opleidingen/voedsel-natuur-en-leefomgeving/verse-voeding" TargetMode="External"/><Relationship Id="rId73" Type="http://schemas.openxmlformats.org/officeDocument/2006/relationships/hyperlink" Target="https://www.roc.nl/mbo-opleidingen/zorg-en-welzijn/verpleging-en-verzorging" TargetMode="External"/><Relationship Id="rId4" Type="http://schemas.openxmlformats.org/officeDocument/2006/relationships/hyperlink" Target="https://www.roc.nl/mbo-opleidingen/afbouw-hout-en-onderhoud/stukadoren-en-afbouw" TargetMode="External"/><Relationship Id="rId9" Type="http://schemas.openxmlformats.org/officeDocument/2006/relationships/hyperlink" Target="https://www.roc.nl/mbo-opleidingen/bouw-en-infra" TargetMode="External"/><Relationship Id="rId13" Type="http://schemas.openxmlformats.org/officeDocument/2006/relationships/hyperlink" Target="https://www.roc.nl/mbo-opleidingen/economie-en-administratie/administratieve-dienstverlening" TargetMode="External"/><Relationship Id="rId18" Type="http://schemas.openxmlformats.org/officeDocument/2006/relationships/hyperlink" Target="https://www.roc.nl/mbo-opleidingen/handel-en-ondernemerschap/management-en-ondernemerschap" TargetMode="External"/><Relationship Id="rId39" Type="http://schemas.openxmlformats.org/officeDocument/2006/relationships/hyperlink" Target="https://www.roc.nl/mbo-opleidingen/techniek-en-procesindustrie/procesindustrie" TargetMode="External"/><Relationship Id="rId34" Type="http://schemas.openxmlformats.org/officeDocument/2006/relationships/hyperlink" Target="https://www.roc.nl/mbo-opleidingen/mobiliteit-en-voertuigen/carrosserietechniek" TargetMode="External"/><Relationship Id="rId50" Type="http://schemas.openxmlformats.org/officeDocument/2006/relationships/hyperlink" Target="https://www.roc.nl/mbo-opleidingen/uiterlijke-verzorging" TargetMode="External"/><Relationship Id="rId55" Type="http://schemas.openxmlformats.org/officeDocument/2006/relationships/hyperlink" Target="https://www.roc.nl/mbo-opleidingen/veiligheid-en-sport/defensie" TargetMode="External"/><Relationship Id="rId7" Type="http://schemas.openxmlformats.org/officeDocument/2006/relationships/hyperlink" Target="https://www.roc.nl/mbo-opleidingen/ambacht-laboratorium-en-gezondheidstechniek/gezondheidstechniek" TargetMode="External"/><Relationship Id="rId71" Type="http://schemas.openxmlformats.org/officeDocument/2006/relationships/hyperlink" Target="https://www.roc.nl/mbo-opleidingen/zorg-en-welzijn/maatschappelijke-zorg" TargetMode="Externa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3" Type="http://schemas.openxmlformats.org/officeDocument/2006/relationships/hyperlink" Target="https://en.wikipedia.org/wiki/ISO/IEC_19788" TargetMode="External"/><Relationship Id="rId2" Type="http://schemas.openxmlformats.org/officeDocument/2006/relationships/hyperlink" Target="https://www.1edtech.org/standards/learning-resource-metadata" TargetMode="External"/><Relationship Id="rId1" Type="http://schemas.openxmlformats.org/officeDocument/2006/relationships/hyperlink" Target="https://www.ieeeltsc.org/working-groups/wg12LOM/lomDescription"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adlnet.gov/past-projects/scorm/" TargetMode="External"/><Relationship Id="rId13" Type="http://schemas.openxmlformats.org/officeDocument/2006/relationships/hyperlink" Target="https://oeapi.eu/v6.0/index.html" TargetMode="External"/><Relationship Id="rId3" Type="http://schemas.openxmlformats.org/officeDocument/2006/relationships/hyperlink" Target="https://xapi.com/" TargetMode="External"/><Relationship Id="rId7" Type="http://schemas.openxmlformats.org/officeDocument/2006/relationships/hyperlink" Target="https://www.adlnet.gov/past-projects/scorm/" TargetMode="External"/><Relationship Id="rId12" Type="http://schemas.openxmlformats.org/officeDocument/2006/relationships/hyperlink" Target="https://oeapi.eu/v5/" TargetMode="External"/><Relationship Id="rId2" Type="http://schemas.openxmlformats.org/officeDocument/2006/relationships/hyperlink" Target="https://www.1edtech.org/standards/cc" TargetMode="External"/><Relationship Id="rId1" Type="http://schemas.openxmlformats.org/officeDocument/2006/relationships/hyperlink" Target="https://www.1edtech.org/standards/cc" TargetMode="External"/><Relationship Id="rId6" Type="http://schemas.openxmlformats.org/officeDocument/2006/relationships/hyperlink" Target="https://www.adlnet.gov/past-projects/scorm/" TargetMode="External"/><Relationship Id="rId11" Type="http://schemas.openxmlformats.org/officeDocument/2006/relationships/hyperlink" Target="https://xapi.com/cmi5/" TargetMode="External"/><Relationship Id="rId5" Type="http://schemas.openxmlformats.org/officeDocument/2006/relationships/hyperlink" Target="https://www.adlnet.gov/past-projects/scorm/" TargetMode="External"/><Relationship Id="rId15" Type="http://schemas.openxmlformats.org/officeDocument/2006/relationships/hyperlink" Target="https://edu-v.atlassian.net/wiki/spaces/AFSPRAKENS/overview?homepageId=163842" TargetMode="External"/><Relationship Id="rId10" Type="http://schemas.openxmlformats.org/officeDocument/2006/relationships/hyperlink" Target="https://www.1edtech.org/standards/lti" TargetMode="External"/><Relationship Id="rId4" Type="http://schemas.openxmlformats.org/officeDocument/2006/relationships/hyperlink" Target="https://xapi.com/" TargetMode="External"/><Relationship Id="rId9" Type="http://schemas.openxmlformats.org/officeDocument/2006/relationships/hyperlink" Target="https://www.1edtech.org/standards/qti" TargetMode="External"/><Relationship Id="rId14" Type="http://schemas.openxmlformats.org/officeDocument/2006/relationships/hyperlink" Target="https://www.edustandaard.nl/standaard_afspraken/onderwijs-koppelingen-examinering-mbo/oke-mbo-1-0/" TargetMode="External"/></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table" Target="../tables/table10.xml"/><Relationship Id="rId4"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17" Type="http://schemas.openxmlformats.org/officeDocument/2006/relationships/hyperlink" Target="mailto:servicedesk@instruct.nl" TargetMode="External"/><Relationship Id="rId21" Type="http://schemas.openxmlformats.org/officeDocument/2006/relationships/hyperlink" Target="https://examenwerk.nl/" TargetMode="External"/><Relationship Id="rId42" Type="http://schemas.openxmlformats.org/officeDocument/2006/relationships/hyperlink" Target="https://www.nibhv.nl/" TargetMode="External"/><Relationship Id="rId63" Type="http://schemas.openxmlformats.org/officeDocument/2006/relationships/hyperlink" Target="https://groenenorm.nl/" TargetMode="External"/><Relationship Id="rId84" Type="http://schemas.openxmlformats.org/officeDocument/2006/relationships/hyperlink" Target="http://www.goc.nl/" TargetMode="External"/><Relationship Id="rId138" Type="http://schemas.openxmlformats.org/officeDocument/2006/relationships/hyperlink" Target="mailto:examens@pbna.com" TargetMode="External"/><Relationship Id="rId159" Type="http://schemas.openxmlformats.org/officeDocument/2006/relationships/hyperlink" Target="mailto:info@seu.nl" TargetMode="External"/><Relationship Id="rId170" Type="http://schemas.openxmlformats.org/officeDocument/2006/relationships/hyperlink" Target="mailto:info@vakopleidingtechniek.nl" TargetMode="External"/><Relationship Id="rId107" Type="http://schemas.openxmlformats.org/officeDocument/2006/relationships/hyperlink" Target="mailto:info@examenkeuzedelen.nl" TargetMode="External"/><Relationship Id="rId11" Type="http://schemas.openxmlformats.org/officeDocument/2006/relationships/hyperlink" Target="https://www.examensmbo.nl/" TargetMode="External"/><Relationship Id="rId32" Type="http://schemas.openxmlformats.org/officeDocument/2006/relationships/hyperlink" Target="https://www.johannesadviesburo.nl/" TargetMode="External"/><Relationship Id="rId53" Type="http://schemas.openxmlformats.org/officeDocument/2006/relationships/hyperlink" Target="http://www.examenplatformuv.nl/" TargetMode="External"/><Relationship Id="rId74" Type="http://schemas.openxmlformats.org/officeDocument/2006/relationships/hyperlink" Target="https://www.tosa.org/NL/Index" TargetMode="External"/><Relationship Id="rId128" Type="http://schemas.openxmlformats.org/officeDocument/2006/relationships/hyperlink" Target="mailto:info@dwvdo.nl" TargetMode="External"/><Relationship Id="rId149" Type="http://schemas.openxmlformats.org/officeDocument/2006/relationships/hyperlink" Target="mailto:info@stlwerkt.nl" TargetMode="External"/><Relationship Id="rId5" Type="http://schemas.openxmlformats.org/officeDocument/2006/relationships/hyperlink" Target="https://calibrisadvies.nl/" TargetMode="External"/><Relationship Id="rId95" Type="http://schemas.openxmlformats.org/officeDocument/2006/relationships/hyperlink" Target="https://ibki.nl/" TargetMode="External"/><Relationship Id="rId160" Type="http://schemas.openxmlformats.org/officeDocument/2006/relationships/hyperlink" Target="mailto:info@tci-examens.nl" TargetMode="External"/><Relationship Id="rId181" Type="http://schemas.openxmlformats.org/officeDocument/2006/relationships/hyperlink" Target="mailto:support@ecarr.nl" TargetMode="External"/><Relationship Id="rId22" Type="http://schemas.openxmlformats.org/officeDocument/2006/relationships/hyperlink" Target="https://examineringkeuzedelen.nl/" TargetMode="External"/><Relationship Id="rId43" Type="http://schemas.openxmlformats.org/officeDocument/2006/relationships/hyperlink" Target="https://nil.nl/" TargetMode="External"/><Relationship Id="rId64" Type="http://schemas.openxmlformats.org/officeDocument/2006/relationships/hyperlink" Target="https://soesv.nl/" TargetMode="External"/><Relationship Id="rId118" Type="http://schemas.openxmlformats.org/officeDocument/2006/relationships/hyperlink" Target="mailto:itv@itvexamens.nl" TargetMode="External"/><Relationship Id="rId139" Type="http://schemas.openxmlformats.org/officeDocument/2006/relationships/hyperlink" Target="mailto:info@stichtingpraktijkleren.nl" TargetMode="External"/><Relationship Id="rId85" Type="http://schemas.openxmlformats.org/officeDocument/2006/relationships/hyperlink" Target="http://www.tci-examens.nl/" TargetMode="External"/><Relationship Id="rId150" Type="http://schemas.openxmlformats.org/officeDocument/2006/relationships/hyperlink" Target="mailto:examens@savantis.nl" TargetMode="External"/><Relationship Id="rId171" Type="http://schemas.openxmlformats.org/officeDocument/2006/relationships/hyperlink" Target="mailto:info@visavi.nl" TargetMode="External"/><Relationship Id="rId12" Type="http://schemas.openxmlformats.org/officeDocument/2006/relationships/hyperlink" Target="https://www.craft-education.nl/" TargetMode="External"/><Relationship Id="rId33" Type="http://schemas.openxmlformats.org/officeDocument/2006/relationships/hyperlink" Target="https://www.pbna.com/examens/vca/?msclkid=82a7102bc98e151c31c8787aa7f99a27&amp;utm_source=bing&amp;utm_medium=cpc&amp;utm_campaign=NL%20%7C%20Search%20%7C%20Branding&amp;utm_term=koninklijke%20pbna&amp;utm_content=PBNA%20-%20Koninklijke" TargetMode="External"/><Relationship Id="rId108" Type="http://schemas.openxmlformats.org/officeDocument/2006/relationships/hyperlink" Target="mailto:info@ecm.nl" TargetMode="External"/><Relationship Id="rId129" Type="http://schemas.openxmlformats.org/officeDocument/2006/relationships/hyperlink" Target="mailto:info@dentallect.nl" TargetMode="External"/><Relationship Id="rId54" Type="http://schemas.openxmlformats.org/officeDocument/2006/relationships/hyperlink" Target="https://www.explain.nl/portfolio/exth-boa-examinering" TargetMode="External"/><Relationship Id="rId75" Type="http://schemas.openxmlformats.org/officeDocument/2006/relationships/hyperlink" Target="https://www.tutorial.nl/" TargetMode="External"/><Relationship Id="rId96" Type="http://schemas.openxmlformats.org/officeDocument/2006/relationships/hyperlink" Target="https://wlp.nu/" TargetMode="External"/><Relationship Id="rId140" Type="http://schemas.openxmlformats.org/officeDocument/2006/relationships/hyperlink" Target="mailto:info@mffaeurope.nl" TargetMode="External"/><Relationship Id="rId161" Type="http://schemas.openxmlformats.org/officeDocument/2006/relationships/hyperlink" Target="mailto:info@svh.nl" TargetMode="External"/><Relationship Id="rId182" Type="http://schemas.openxmlformats.org/officeDocument/2006/relationships/vmlDrawing" Target="../drawings/vmlDrawing2.vml"/><Relationship Id="rId6" Type="http://schemas.openxmlformats.org/officeDocument/2006/relationships/hyperlink" Target="https://www.cambridgeenglish.org/" TargetMode="External"/><Relationship Id="rId23" Type="http://schemas.openxmlformats.org/officeDocument/2006/relationships/hyperlink" Target="https://www.ecm.nl/" TargetMode="External"/><Relationship Id="rId119" Type="http://schemas.openxmlformats.org/officeDocument/2006/relationships/hyperlink" Target="mailto:info@bsl.nl" TargetMode="External"/><Relationship Id="rId44" Type="http://schemas.openxmlformats.org/officeDocument/2006/relationships/hyperlink" Target="https://www.rodekruis.nl/" TargetMode="External"/><Relationship Id="rId60" Type="http://schemas.openxmlformats.org/officeDocument/2006/relationships/hyperlink" Target="http://www.seu.nl/" TargetMode="External"/><Relationship Id="rId65" Type="http://schemas.openxmlformats.org/officeDocument/2006/relationships/hyperlink" Target="https://www.stichtingpraktijkleren.nl/" TargetMode="External"/><Relationship Id="rId81" Type="http://schemas.openxmlformats.org/officeDocument/2006/relationships/hyperlink" Target="http://www.amn.nl/onderwijs/taal-rekentoetsen-mbo" TargetMode="External"/><Relationship Id="rId86" Type="http://schemas.openxmlformats.org/officeDocument/2006/relationships/hyperlink" Target="https://www.uitgeverij-deviant.nl/" TargetMode="External"/><Relationship Id="rId130" Type="http://schemas.openxmlformats.org/officeDocument/2006/relationships/hyperlink" Target="mailto:info@uitgeverij-deviant.nl" TargetMode="External"/><Relationship Id="rId135" Type="http://schemas.openxmlformats.org/officeDocument/2006/relationships/hyperlink" Target="mailto:info@essmbo.nl" TargetMode="External"/><Relationship Id="rId151" Type="http://schemas.openxmlformats.org/officeDocument/2006/relationships/hyperlink" Target="mailto:info@sden.nl" TargetMode="External"/><Relationship Id="rId156" Type="http://schemas.openxmlformats.org/officeDocument/2006/relationships/hyperlink" Target="mailto:info@steci.nl" TargetMode="External"/><Relationship Id="rId177" Type="http://schemas.openxmlformats.org/officeDocument/2006/relationships/hyperlink" Target="mailto:info@examengroep.nl" TargetMode="External"/><Relationship Id="rId172" Type="http://schemas.openxmlformats.org/officeDocument/2006/relationships/hyperlink" Target="mailto:info@examenplatformuv.nl" TargetMode="External"/><Relationship Id="rId13" Type="http://schemas.openxmlformats.org/officeDocument/2006/relationships/hyperlink" Target="https://crux.nl/" TargetMode="External"/><Relationship Id="rId18" Type="http://schemas.openxmlformats.org/officeDocument/2006/relationships/hyperlink" Target="http://www.exth.nl/" TargetMode="External"/><Relationship Id="rId39" Type="http://schemas.openxmlformats.org/officeDocument/2006/relationships/hyperlink" Target="http://www.misterdutch.nl/" TargetMode="External"/><Relationship Id="rId109" Type="http://schemas.openxmlformats.org/officeDocument/2006/relationships/hyperlink" Target="mailto:info@ExTrack.nl" TargetMode="External"/><Relationship Id="rId34" Type="http://schemas.openxmlformats.org/officeDocument/2006/relationships/hyperlink" Target="http://www.kwc-uv.nl/" TargetMode="External"/><Relationship Id="rId50" Type="http://schemas.openxmlformats.org/officeDocument/2006/relationships/hyperlink" Target="https://www.sden.nl/" TargetMode="External"/><Relationship Id="rId55" Type="http://schemas.openxmlformats.org/officeDocument/2006/relationships/hyperlink" Target="https://examenplatformentree.nl/" TargetMode="External"/><Relationship Id="rId76" Type="http://schemas.openxmlformats.org/officeDocument/2006/relationships/hyperlink" Target="https://vakopleidingtechniek.nl/vakopleiding-techniek" TargetMode="External"/><Relationship Id="rId97" Type="http://schemas.openxmlformats.org/officeDocument/2006/relationships/hyperlink" Target="mailto:info@concreetonderwijsproducten.nl" TargetMode="External"/><Relationship Id="rId104" Type="http://schemas.openxmlformats.org/officeDocument/2006/relationships/hyperlink" Target="mailto:klantenservice@boom.nl" TargetMode="External"/><Relationship Id="rId120" Type="http://schemas.openxmlformats.org/officeDocument/2006/relationships/hyperlink" Target="mailto:info@calibrisadvies.nl" TargetMode="External"/><Relationship Id="rId125" Type="http://schemas.openxmlformats.org/officeDocument/2006/relationships/hyperlink" Target="mailto:info@craft-education.nl" TargetMode="External"/><Relationship Id="rId141" Type="http://schemas.openxmlformats.org/officeDocument/2006/relationships/hyperlink" Target="mailto:examens@misterdutch.nl" TargetMode="External"/><Relationship Id="rId146" Type="http://schemas.openxmlformats.org/officeDocument/2006/relationships/hyperlink" Target="mailto:contactcenter@redcross.nl" TargetMode="External"/><Relationship Id="rId167" Type="http://schemas.openxmlformats.org/officeDocument/2006/relationships/hyperlink" Target="mailto:info@technicom.nl" TargetMode="External"/><Relationship Id="rId7" Type="http://schemas.openxmlformats.org/officeDocument/2006/relationships/hyperlink" Target="http://www.codenamefuture.nl/" TargetMode="External"/><Relationship Id="rId71" Type="http://schemas.openxmlformats.org/officeDocument/2006/relationships/hyperlink" Target="https://www.tweb.nl/" TargetMode="External"/><Relationship Id="rId92" Type="http://schemas.openxmlformats.org/officeDocument/2006/relationships/hyperlink" Target="https://www.savantis.nl/" TargetMode="External"/><Relationship Id="rId162" Type="http://schemas.openxmlformats.org/officeDocument/2006/relationships/hyperlink" Target="mailto:info@svpb.nl" TargetMode="External"/><Relationship Id="rId183" Type="http://schemas.openxmlformats.org/officeDocument/2006/relationships/comments" Target="../comments2.xml"/><Relationship Id="rId2" Type="http://schemas.openxmlformats.org/officeDocument/2006/relationships/hyperlink" Target="http://www.boomberoepsonderwijs.nl/" TargetMode="External"/><Relationship Id="rId29" Type="http://schemas.openxmlformats.org/officeDocument/2006/relationships/hyperlink" Target="http://www.ibex.nl/" TargetMode="External"/><Relationship Id="rId24" Type="http://schemas.openxmlformats.org/officeDocument/2006/relationships/hyperlink" Target="http://www.extrack.nl/" TargetMode="External"/><Relationship Id="rId40" Type="http://schemas.openxmlformats.org/officeDocument/2006/relationships/hyperlink" Target="https://muiswerk.nl/" TargetMode="External"/><Relationship Id="rId45" Type="http://schemas.openxmlformats.org/officeDocument/2006/relationships/hyperlink" Target="https://www.nima.nl/" TargetMode="External"/><Relationship Id="rId66" Type="http://schemas.openxmlformats.org/officeDocument/2006/relationships/hyperlink" Target="http://www.svh.nl/" TargetMode="External"/><Relationship Id="rId87" Type="http://schemas.openxmlformats.org/officeDocument/2006/relationships/hyperlink" Target="http://www.bhvnoordnederland.nl/" TargetMode="External"/><Relationship Id="rId110" Type="http://schemas.openxmlformats.org/officeDocument/2006/relationships/hyperlink" Target="mailto:info@exuive.nl" TargetMode="External"/><Relationship Id="rId115" Type="http://schemas.openxmlformats.org/officeDocument/2006/relationships/hyperlink" Target="mailto:info@ibex.nl" TargetMode="External"/><Relationship Id="rId131" Type="http://schemas.openxmlformats.org/officeDocument/2006/relationships/hyperlink" Target="mailto:info@exallent.nl" TargetMode="External"/><Relationship Id="rId136" Type="http://schemas.openxmlformats.org/officeDocument/2006/relationships/hyperlink" Target="mailto:info@examenwerk.nl" TargetMode="External"/><Relationship Id="rId157" Type="http://schemas.openxmlformats.org/officeDocument/2006/relationships/hyperlink" Target="mailto:info@stebb.nl" TargetMode="External"/><Relationship Id="rId178" Type="http://schemas.openxmlformats.org/officeDocument/2006/relationships/hyperlink" Target="https://www.examengroep.nl/" TargetMode="External"/><Relationship Id="rId61" Type="http://schemas.openxmlformats.org/officeDocument/2006/relationships/hyperlink" Target="https://www.consortiumbo.nl/assistenten-gezondheidszorg" TargetMode="External"/><Relationship Id="rId82" Type="http://schemas.openxmlformats.org/officeDocument/2006/relationships/hyperlink" Target="http://www.associatie.nl/" TargetMode="External"/><Relationship Id="rId152" Type="http://schemas.openxmlformats.org/officeDocument/2006/relationships/hyperlink" Target="mailto:a.plettenberg@roc-nijmegen.nl" TargetMode="External"/><Relationship Id="rId173" Type="http://schemas.openxmlformats.org/officeDocument/2006/relationships/hyperlink" Target="mailto:info@volwassenencollege.nl" TargetMode="External"/><Relationship Id="rId19" Type="http://schemas.openxmlformats.org/officeDocument/2006/relationships/hyperlink" Target="https://examenservicemaritiem.nl/" TargetMode="External"/><Relationship Id="rId14" Type="http://schemas.openxmlformats.org/officeDocument/2006/relationships/hyperlink" Target="https://dwvdo.nl/" TargetMode="External"/><Relationship Id="rId30" Type="http://schemas.openxmlformats.org/officeDocument/2006/relationships/hyperlink" Target="https://itvexamens.nl/" TargetMode="External"/><Relationship Id="rId35" Type="http://schemas.openxmlformats.org/officeDocument/2006/relationships/hyperlink" Target="http://www.litop.nl/" TargetMode="External"/><Relationship Id="rId56" Type="http://schemas.openxmlformats.org/officeDocument/2006/relationships/hyperlink" Target="https://esmei.nl/" TargetMode="External"/><Relationship Id="rId77" Type="http://schemas.openxmlformats.org/officeDocument/2006/relationships/hyperlink" Target="https://www.visavi.nl/" TargetMode="External"/><Relationship Id="rId100" Type="http://schemas.openxmlformats.org/officeDocument/2006/relationships/hyperlink" Target="mailto:klantenservice@associatie.nl" TargetMode="External"/><Relationship Id="rId105" Type="http://schemas.openxmlformats.org/officeDocument/2006/relationships/hyperlink" Target="mailto:info@bouwmensenalmelo.nl" TargetMode="External"/><Relationship Id="rId126" Type="http://schemas.openxmlformats.org/officeDocument/2006/relationships/hyperlink" Target="mailto:info@crux.nl" TargetMode="External"/><Relationship Id="rId147" Type="http://schemas.openxmlformats.org/officeDocument/2006/relationships/hyperlink" Target="mailto:info@nima.nl" TargetMode="External"/><Relationship Id="rId168" Type="http://schemas.openxmlformats.org/officeDocument/2006/relationships/hyperlink" Target="mailto:toa@bureau-ice.nl" TargetMode="External"/><Relationship Id="rId8" Type="http://schemas.openxmlformats.org/officeDocument/2006/relationships/hyperlink" Target="https://concreet.examenplatformbouwinfra.nl/" TargetMode="External"/><Relationship Id="rId51" Type="http://schemas.openxmlformats.org/officeDocument/2006/relationships/hyperlink" Target="http://www.duitsmbo.nl/" TargetMode="External"/><Relationship Id="rId72" Type="http://schemas.openxmlformats.org/officeDocument/2006/relationships/hyperlink" Target="http://www.technicom.nl/" TargetMode="External"/><Relationship Id="rId93" Type="http://schemas.openxmlformats.org/officeDocument/2006/relationships/hyperlink" Target="https://www.pearson.com/nl/nl_NL.html" TargetMode="External"/><Relationship Id="rId98" Type="http://schemas.openxmlformats.org/officeDocument/2006/relationships/hyperlink" Target="mailto:info@amn.nl" TargetMode="External"/><Relationship Id="rId121" Type="http://schemas.openxmlformats.org/officeDocument/2006/relationships/hyperlink" Target="mailto:klantenservice@cito.nl" TargetMode="External"/><Relationship Id="rId142" Type="http://schemas.openxmlformats.org/officeDocument/2006/relationships/hyperlink" Target="mailto:info@kurve.nl" TargetMode="External"/><Relationship Id="rId163" Type="http://schemas.openxmlformats.org/officeDocument/2006/relationships/hyperlink" Target="mailto:info@spv.nu" TargetMode="External"/><Relationship Id="rId184" Type="http://schemas.microsoft.com/office/2017/10/relationships/threadedComment" Target="../threadedComments/threadedComment1.xml"/><Relationship Id="rId3" Type="http://schemas.openxmlformats.org/officeDocument/2006/relationships/hyperlink" Target="https://bouwmensen.nl/" TargetMode="External"/><Relationship Id="rId25" Type="http://schemas.openxmlformats.org/officeDocument/2006/relationships/hyperlink" Target="http://www.exuive.nl/" TargetMode="External"/><Relationship Id="rId46" Type="http://schemas.openxmlformats.org/officeDocument/2006/relationships/hyperlink" Target="https://www.nlactief.nl/" TargetMode="External"/><Relationship Id="rId67" Type="http://schemas.openxmlformats.org/officeDocument/2006/relationships/hyperlink" Target="http://www.svpb.nl/" TargetMode="External"/><Relationship Id="rId116" Type="http://schemas.openxmlformats.org/officeDocument/2006/relationships/hyperlink" Target="mailto:info@johannesadviesburo.nl" TargetMode="External"/><Relationship Id="rId137" Type="http://schemas.openxmlformats.org/officeDocument/2006/relationships/hyperlink" Target="mailto:info@kwc-uv.nl" TargetMode="External"/><Relationship Id="rId158" Type="http://schemas.openxmlformats.org/officeDocument/2006/relationships/hyperlink" Target="mailto:info@stichtingstem.nl" TargetMode="External"/><Relationship Id="rId20" Type="http://schemas.openxmlformats.org/officeDocument/2006/relationships/hyperlink" Target="https://essmbo.nl/" TargetMode="External"/><Relationship Id="rId41" Type="http://schemas.openxmlformats.org/officeDocument/2006/relationships/hyperlink" Target="https://www.nrz-nl.nl/" TargetMode="External"/><Relationship Id="rId62" Type="http://schemas.openxmlformats.org/officeDocument/2006/relationships/hyperlink" Target="https://www.consortiumbo.nl/" TargetMode="External"/><Relationship Id="rId83" Type="http://schemas.openxmlformats.org/officeDocument/2006/relationships/hyperlink" Target="http://www.cito.nl/onderwijs/middelbaar-beroepsonderwijs/centrale-examens-mbo" TargetMode="External"/><Relationship Id="rId88" Type="http://schemas.openxmlformats.org/officeDocument/2006/relationships/hyperlink" Target="https://www.mffaeurope.nl/" TargetMode="External"/><Relationship Id="rId111" Type="http://schemas.openxmlformats.org/officeDocument/2006/relationships/hyperlink" Target="mailto:info@isondernemenietsvoorjou.nl" TargetMode="External"/><Relationship Id="rId132" Type="http://schemas.openxmlformats.org/officeDocument/2006/relationships/hyperlink" Target="mailto:info@exa.men" TargetMode="External"/><Relationship Id="rId153" Type="http://schemas.openxmlformats.org/officeDocument/2006/relationships/hyperlink" Target="mailto:info@explain.nl" TargetMode="External"/><Relationship Id="rId174" Type="http://schemas.openxmlformats.org/officeDocument/2006/relationships/hyperlink" Target="mailto:info@wlp.nu" TargetMode="External"/><Relationship Id="rId179" Type="http://schemas.openxmlformats.org/officeDocument/2006/relationships/hyperlink" Target="mailto:contact@litop.nl" TargetMode="External"/><Relationship Id="rId15" Type="http://schemas.openxmlformats.org/officeDocument/2006/relationships/hyperlink" Target="https://www.droneeducationcentre.com/" TargetMode="External"/><Relationship Id="rId36" Type="http://schemas.openxmlformats.org/officeDocument/2006/relationships/hyperlink" Target="https://www.malmberg.nl/" TargetMode="External"/><Relationship Id="rId57" Type="http://schemas.openxmlformats.org/officeDocument/2006/relationships/hyperlink" Target="https://steci.nl/" TargetMode="External"/><Relationship Id="rId106" Type="http://schemas.openxmlformats.org/officeDocument/2006/relationships/hyperlink" Target="mailto:contact@droneeducationcentre.com" TargetMode="External"/><Relationship Id="rId127" Type="http://schemas.openxmlformats.org/officeDocument/2006/relationships/hyperlink" Target="mailto:Examens@examensmbo.nl" TargetMode="External"/><Relationship Id="rId10" Type="http://schemas.openxmlformats.org/officeDocument/2006/relationships/hyperlink" Target="https://www.consul-tech.nl/" TargetMode="External"/><Relationship Id="rId31" Type="http://schemas.openxmlformats.org/officeDocument/2006/relationships/hyperlink" Target="https://www.instruct.nl/" TargetMode="External"/><Relationship Id="rId52" Type="http://schemas.openxmlformats.org/officeDocument/2006/relationships/hyperlink" Target="https://www.st-examenbureau.nl/" TargetMode="External"/><Relationship Id="rId73" Type="http://schemas.openxmlformats.org/officeDocument/2006/relationships/hyperlink" Target="https://www.bureau-ice.nl/mbo/toa-toetsplatform/" TargetMode="External"/><Relationship Id="rId78" Type="http://schemas.openxmlformats.org/officeDocument/2006/relationships/hyperlink" Target="http://www.voc.nl/" TargetMode="External"/><Relationship Id="rId94" Type="http://schemas.openxmlformats.org/officeDocument/2006/relationships/hyperlink" Target="http://www.allyoucanlearn.nl/" TargetMode="External"/><Relationship Id="rId99" Type="http://schemas.openxmlformats.org/officeDocument/2006/relationships/hyperlink" Target="mailto:info@apkkeurmeester.net" TargetMode="External"/><Relationship Id="rId101" Type="http://schemas.openxmlformats.org/officeDocument/2006/relationships/hyperlink" Target="tel:0031334612159" TargetMode="External"/><Relationship Id="rId122" Type="http://schemas.openxmlformats.org/officeDocument/2006/relationships/hyperlink" Target="mailto:codenamefuture@noordhoff.nl" TargetMode="External"/><Relationship Id="rId143" Type="http://schemas.openxmlformats.org/officeDocument/2006/relationships/hyperlink" Target="mailto:info@nrz-nl.nl" TargetMode="External"/><Relationship Id="rId148" Type="http://schemas.openxmlformats.org/officeDocument/2006/relationships/hyperlink" Target="mailto:info@nlactief.nl" TargetMode="External"/><Relationship Id="rId164" Type="http://schemas.openxmlformats.org/officeDocument/2006/relationships/hyperlink" Target="mailto:info@studiesucces.nl" TargetMode="External"/><Relationship Id="rId169" Type="http://schemas.openxmlformats.org/officeDocument/2006/relationships/hyperlink" Target="mailto:info@tutorial.nl" TargetMode="External"/><Relationship Id="rId4" Type="http://schemas.openxmlformats.org/officeDocument/2006/relationships/hyperlink" Target="http://www.bsl.nl/" TargetMode="External"/><Relationship Id="rId9" Type="http://schemas.openxmlformats.org/officeDocument/2006/relationships/hyperlink" Target="https://coniche.nl/opleidingen/?category=e-learning" TargetMode="External"/><Relationship Id="rId180" Type="http://schemas.openxmlformats.org/officeDocument/2006/relationships/hyperlink" Target="http://www.ecarr.nl/" TargetMode="External"/><Relationship Id="rId26" Type="http://schemas.openxmlformats.org/officeDocument/2006/relationships/hyperlink" Target="https://www.isondernemenietsvoorjou.nl/examens" TargetMode="External"/><Relationship Id="rId47" Type="http://schemas.openxmlformats.org/officeDocument/2006/relationships/hyperlink" Target="https://www.noordhoffuitgevers.nl/" TargetMode="External"/><Relationship Id="rId68" Type="http://schemas.openxmlformats.org/officeDocument/2006/relationships/hyperlink" Target="https://www.spv.nu/" TargetMode="External"/><Relationship Id="rId89" Type="http://schemas.openxmlformats.org/officeDocument/2006/relationships/hyperlink" Target="http://www.dentallect.nl/" TargetMode="External"/><Relationship Id="rId112" Type="http://schemas.openxmlformats.org/officeDocument/2006/relationships/hyperlink" Target="mailto:info@goc.nl" TargetMode="External"/><Relationship Id="rId133" Type="http://schemas.openxmlformats.org/officeDocument/2006/relationships/hyperlink" Target="mailto:info@exth.nl" TargetMode="External"/><Relationship Id="rId154" Type="http://schemas.openxmlformats.org/officeDocument/2006/relationships/hyperlink" Target="mailto:info@examenplatformentree.nl" TargetMode="External"/><Relationship Id="rId175" Type="http://schemas.openxmlformats.org/officeDocument/2006/relationships/hyperlink" Target="mailto:info@werkendwaarderen.nl" TargetMode="External"/><Relationship Id="rId16" Type="http://schemas.openxmlformats.org/officeDocument/2006/relationships/hyperlink" Target="https://exa.men/" TargetMode="External"/><Relationship Id="rId37" Type="http://schemas.openxmlformats.org/officeDocument/2006/relationships/hyperlink" Target="https://www.mboautomotivecenter.nl/" TargetMode="External"/><Relationship Id="rId58" Type="http://schemas.openxmlformats.org/officeDocument/2006/relationships/hyperlink" Target="https://www.stebb.nl/index.php" TargetMode="External"/><Relationship Id="rId79" Type="http://schemas.openxmlformats.org/officeDocument/2006/relationships/hyperlink" Target="https://volwassenencollege.nl/" TargetMode="External"/><Relationship Id="rId102" Type="http://schemas.openxmlformats.org/officeDocument/2006/relationships/hyperlink" Target="mailto:info@bhvnoordnederland.nl" TargetMode="External"/><Relationship Id="rId123" Type="http://schemas.openxmlformats.org/officeDocument/2006/relationships/hyperlink" Target="mailto:info@coniche.nl" TargetMode="External"/><Relationship Id="rId144" Type="http://schemas.openxmlformats.org/officeDocument/2006/relationships/hyperlink" Target="mailto:info@nibhv.nl" TargetMode="External"/><Relationship Id="rId90" Type="http://schemas.openxmlformats.org/officeDocument/2006/relationships/hyperlink" Target="https://www.rocmondriaan.nl/school-voor-economie-en-juridische-beroepen" TargetMode="External"/><Relationship Id="rId165" Type="http://schemas.openxmlformats.org/officeDocument/2006/relationships/hyperlink" Target="mailto:info@svs-opleidingen.nl&#160;" TargetMode="External"/><Relationship Id="rId27" Type="http://schemas.openxmlformats.org/officeDocument/2006/relationships/hyperlink" Target="https://gocollege.nl/" TargetMode="External"/><Relationship Id="rId48" Type="http://schemas.openxmlformats.org/officeDocument/2006/relationships/hyperlink" Target="https://www.rocva.nl/Voor-volwassenen/Sectoren/Zorg-Welzijn/Pedagogisch-Medewerker-Kinderopvang" TargetMode="External"/><Relationship Id="rId69" Type="http://schemas.openxmlformats.org/officeDocument/2006/relationships/hyperlink" Target="https://www.studiesucces.nl/" TargetMode="External"/><Relationship Id="rId113" Type="http://schemas.openxmlformats.org/officeDocument/2006/relationships/hyperlink" Target="mailto:info@gocollege.nl" TargetMode="External"/><Relationship Id="rId134" Type="http://schemas.openxmlformats.org/officeDocument/2006/relationships/hyperlink" Target="mailto:info@examenservicemaritiem.nl" TargetMode="External"/><Relationship Id="rId80" Type="http://schemas.openxmlformats.org/officeDocument/2006/relationships/hyperlink" Target="https://werkendwaarderen.nl/" TargetMode="External"/><Relationship Id="rId155" Type="http://schemas.openxmlformats.org/officeDocument/2006/relationships/hyperlink" Target="mailto:info@st-examenbureau.nl" TargetMode="External"/><Relationship Id="rId176" Type="http://schemas.openxmlformats.org/officeDocument/2006/relationships/hyperlink" Target="mailto:info@vapro.nl" TargetMode="External"/><Relationship Id="rId17" Type="http://schemas.openxmlformats.org/officeDocument/2006/relationships/hyperlink" Target="https://exallent.nl/" TargetMode="External"/><Relationship Id="rId38" Type="http://schemas.openxmlformats.org/officeDocument/2006/relationships/hyperlink" Target="http://www.misterdutch.nl/" TargetMode="External"/><Relationship Id="rId59" Type="http://schemas.openxmlformats.org/officeDocument/2006/relationships/hyperlink" Target="https://stichtingstem.nl/over-stem/kwaliteit" TargetMode="External"/><Relationship Id="rId103" Type="http://schemas.openxmlformats.org/officeDocument/2006/relationships/hyperlink" Target="mailto:info@bisbee.nl" TargetMode="External"/><Relationship Id="rId124" Type="http://schemas.openxmlformats.org/officeDocument/2006/relationships/hyperlink" Target="mailto:Info@Consul-Tech.nl" TargetMode="External"/><Relationship Id="rId70" Type="http://schemas.openxmlformats.org/officeDocument/2006/relationships/hyperlink" Target="https://www.svs-opleidingen.nl/opleiding/basisopleiding-schoonmaken" TargetMode="External"/><Relationship Id="rId91" Type="http://schemas.openxmlformats.org/officeDocument/2006/relationships/hyperlink" Target="https://www.prove2move.nl/" TargetMode="External"/><Relationship Id="rId145" Type="http://schemas.openxmlformats.org/officeDocument/2006/relationships/hyperlink" Target="mailto:info@nil.nl" TargetMode="External"/><Relationship Id="rId166" Type="http://schemas.openxmlformats.org/officeDocument/2006/relationships/hyperlink" Target="mailto:info@tweb.nl" TargetMode="External"/><Relationship Id="rId1" Type="http://schemas.openxmlformats.org/officeDocument/2006/relationships/hyperlink" Target="http://www.bisbee.nl/" TargetMode="External"/><Relationship Id="rId28" Type="http://schemas.openxmlformats.org/officeDocument/2006/relationships/hyperlink" Target="https://www.goethe.de/ins/nl/nl/index.html" TargetMode="External"/><Relationship Id="rId49" Type="http://schemas.openxmlformats.org/officeDocument/2006/relationships/hyperlink" Target="https://www.stl.nl/over-stl" TargetMode="External"/><Relationship Id="rId114" Type="http://schemas.openxmlformats.org/officeDocument/2006/relationships/hyperlink" Target="mailto:info-amsterdam@goethe.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lpconnect.nu/" TargetMode="External"/><Relationship Id="rId13" Type="http://schemas.openxmlformats.org/officeDocument/2006/relationships/hyperlink" Target="https://wolf.secure.cito.nl/" TargetMode="External"/><Relationship Id="rId3" Type="http://schemas.openxmlformats.org/officeDocument/2006/relationships/hyperlink" Target="https://praktijkbeoordelen.nl/" TargetMode="External"/><Relationship Id="rId7" Type="http://schemas.openxmlformats.org/officeDocument/2006/relationships/hyperlink" Target="https://studiemeter.uitgeverij-deviant.nl/" TargetMode="External"/><Relationship Id="rId12" Type="http://schemas.openxmlformats.org/officeDocument/2006/relationships/hyperlink" Target="mailto:helpdeskfacet@duo.nl" TargetMode="External"/><Relationship Id="rId17" Type="http://schemas.openxmlformats.org/officeDocument/2006/relationships/comments" Target="../comments3.xml"/><Relationship Id="rId2" Type="http://schemas.openxmlformats.org/officeDocument/2006/relationships/hyperlink" Target="https://educourse.nl/" TargetMode="External"/><Relationship Id="rId16" Type="http://schemas.openxmlformats.org/officeDocument/2006/relationships/vmlDrawing" Target="../drawings/vmlDrawing3.vml"/><Relationship Id="rId1" Type="http://schemas.openxmlformats.org/officeDocument/2006/relationships/hyperlink" Target="https://allyoucanlearn.nl/" TargetMode="External"/><Relationship Id="rId6" Type="http://schemas.openxmlformats.org/officeDocument/2006/relationships/hyperlink" Target="https://www.remindo.com/nl" TargetMode="External"/><Relationship Id="rId11" Type="http://schemas.openxmlformats.org/officeDocument/2006/relationships/hyperlink" Target="http://www.stichtingpraktijkleren.nl/" TargetMode="External"/><Relationship Id="rId5" Type="http://schemas.openxmlformats.org/officeDocument/2006/relationships/hyperlink" Target="https://learnosity.com/" TargetMode="External"/><Relationship Id="rId15" Type="http://schemas.openxmlformats.org/officeDocument/2006/relationships/printerSettings" Target="../printerSettings/printerSettings2.bin"/><Relationship Id="rId10" Type="http://schemas.openxmlformats.org/officeDocument/2006/relationships/hyperlink" Target="https://skillsly.com/nl" TargetMode="External"/><Relationship Id="rId4" Type="http://schemas.openxmlformats.org/officeDocument/2006/relationships/hyperlink" Target="https://praktijkbeoordelen.nl/" TargetMode="External"/><Relationship Id="rId9" Type="http://schemas.openxmlformats.org/officeDocument/2006/relationships/hyperlink" Target="https://www.kurve.nl/" TargetMode="External"/><Relationship Id="rId14" Type="http://schemas.openxmlformats.org/officeDocument/2006/relationships/hyperlink" Target="https://www.ans.app/"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support@paragin.com" TargetMode="External"/><Relationship Id="rId13" Type="http://schemas.openxmlformats.org/officeDocument/2006/relationships/hyperlink" Target="https://allyoucanlearn.nl/" TargetMode="External"/><Relationship Id="rId18" Type="http://schemas.openxmlformats.org/officeDocument/2006/relationships/hyperlink" Target="tel://0031-26-3521111/" TargetMode="External"/><Relationship Id="rId3" Type="http://schemas.openxmlformats.org/officeDocument/2006/relationships/hyperlink" Target="https://www.paragin.com/nl" TargetMode="External"/><Relationship Id="rId21" Type="http://schemas.openxmlformats.org/officeDocument/2006/relationships/hyperlink" Target="mailto:helpdeskfacet@duo.nl" TargetMode="External"/><Relationship Id="rId7" Type="http://schemas.openxmlformats.org/officeDocument/2006/relationships/hyperlink" Target="mailto:klantenservice@pearson.com" TargetMode="External"/><Relationship Id="rId12" Type="http://schemas.openxmlformats.org/officeDocument/2006/relationships/hyperlink" Target="https://support.woots.nl/hc/nl/requests/new" TargetMode="External"/><Relationship Id="rId17" Type="http://schemas.openxmlformats.org/officeDocument/2006/relationships/hyperlink" Target="https://www.kurve.nl/" TargetMode="External"/><Relationship Id="rId25" Type="http://schemas.openxmlformats.org/officeDocument/2006/relationships/table" Target="../tables/table1.xml"/><Relationship Id="rId2" Type="http://schemas.openxmlformats.org/officeDocument/2006/relationships/hyperlink" Target="https://www.stichtingpraktijkleren.nl/" TargetMode="External"/><Relationship Id="rId16" Type="http://schemas.openxmlformats.org/officeDocument/2006/relationships/hyperlink" Target="mailto:info@tutorial.nl" TargetMode="External"/><Relationship Id="rId20" Type="http://schemas.openxmlformats.org/officeDocument/2006/relationships/hyperlink" Target="tel:+31505999925" TargetMode="External"/><Relationship Id="rId1" Type="http://schemas.openxmlformats.org/officeDocument/2006/relationships/hyperlink" Target="https://www.pearson.com/nl/" TargetMode="External"/><Relationship Id="rId6" Type="http://schemas.openxmlformats.org/officeDocument/2006/relationships/hyperlink" Target="mailto:info@stichtingpraktijkleren.nl" TargetMode="External"/><Relationship Id="rId11" Type="http://schemas.openxmlformats.org/officeDocument/2006/relationships/hyperlink" Target="https://www.woots.nl/" TargetMode="External"/><Relationship Id="rId24" Type="http://schemas.openxmlformats.org/officeDocument/2006/relationships/hyperlink" Target="https://support.ans.app/hc/en-us" TargetMode="External"/><Relationship Id="rId5" Type="http://schemas.openxmlformats.org/officeDocument/2006/relationships/hyperlink" Target="https://www.stipp.nl/" TargetMode="External"/><Relationship Id="rId15" Type="http://schemas.openxmlformats.org/officeDocument/2006/relationships/hyperlink" Target="mailto:Info@Hollandridderkerk.nl" TargetMode="External"/><Relationship Id="rId23" Type="http://schemas.openxmlformats.org/officeDocument/2006/relationships/hyperlink" Target="https://www.ans.app/" TargetMode="External"/><Relationship Id="rId10" Type="http://schemas.openxmlformats.org/officeDocument/2006/relationships/hyperlink" Target="mailto:info@webedu.nl" TargetMode="External"/><Relationship Id="rId19" Type="http://schemas.openxmlformats.org/officeDocument/2006/relationships/hyperlink" Target="https://duo.nl/zakelijk/middelbaar-beroepsonderwijs/examens-en-diplomas/facet/" TargetMode="External"/><Relationship Id="rId4" Type="http://schemas.openxmlformats.org/officeDocument/2006/relationships/hyperlink" Target="https://learnosity.com/" TargetMode="External"/><Relationship Id="rId9" Type="http://schemas.openxmlformats.org/officeDocument/2006/relationships/hyperlink" Target="mailto:info@stipp.nl" TargetMode="External"/><Relationship Id="rId14" Type="http://schemas.openxmlformats.org/officeDocument/2006/relationships/hyperlink" Target="https://uitgeverij-deviant.nl/" TargetMode="External"/><Relationship Id="rId22" Type="http://schemas.openxmlformats.org/officeDocument/2006/relationships/hyperlink" Target="https://tutorial.nl/"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7" Type="http://schemas.microsoft.com/office/2017/10/relationships/threadedComment" Target="../threadedComments/threadedComment2.xml"/><Relationship Id="rId2" Type="http://schemas.openxmlformats.org/officeDocument/2006/relationships/printerSettings" Target="../printerSettings/printerSettings3.bin"/><Relationship Id="rId1" Type="http://schemas.openxmlformats.org/officeDocument/2006/relationships/hyperlink" Target="http://www.misterdutch.nl/" TargetMode="External"/><Relationship Id="rId6" Type="http://schemas.openxmlformats.org/officeDocument/2006/relationships/comments" Target="../comments4.xml"/><Relationship Id="rId5" Type="http://schemas.openxmlformats.org/officeDocument/2006/relationships/table" Target="../tables/table4.xml"/><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hyperlink" Target="http://www.misterdutch.nl/" TargetMode="External"/><Relationship Id="rId4" Type="http://schemas.microsoft.com/office/2017/10/relationships/threadedComment" Target="../threadedComments/threadedComment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6.vml"/><Relationship Id="rId1" Type="http://schemas.openxmlformats.org/officeDocument/2006/relationships/hyperlink" Target="http://www.misterdutch.nl/" TargetMode="External"/><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C81C-743C-4DD7-A532-EDB30B0EDB2C}">
  <dimension ref="A1:F141"/>
  <sheetViews>
    <sheetView workbookViewId="0">
      <selection activeCell="F1" sqref="F1:F1048576"/>
    </sheetView>
  </sheetViews>
  <sheetFormatPr defaultColWidth="8.88671875" defaultRowHeight="14.4" x14ac:dyDescent="0.3"/>
  <cols>
    <col min="1" max="1" width="1.88671875" style="295" customWidth="1"/>
    <col min="2" max="2" width="36.6640625" style="295" bestFit="1" customWidth="1"/>
    <col min="3" max="3" width="95" style="295" bestFit="1" customWidth="1"/>
    <col min="4" max="4" width="39.6640625" style="295" customWidth="1"/>
    <col min="5" max="5" width="151.33203125" style="295" hidden="1" customWidth="1"/>
    <col min="6" max="6" width="0" style="295" hidden="1" customWidth="1"/>
    <col min="7" max="16384" width="8.88671875" style="295"/>
  </cols>
  <sheetData>
    <row r="1" spans="1:6" ht="10.199999999999999" customHeight="1" thickBot="1" x14ac:dyDescent="0.4">
      <c r="A1" s="1"/>
      <c r="B1" s="1"/>
      <c r="C1" s="1"/>
    </row>
    <row r="2" spans="1:6" ht="28.8" x14ac:dyDescent="0.55000000000000004">
      <c r="A2" s="1"/>
      <c r="B2" s="551" t="s">
        <v>0</v>
      </c>
      <c r="C2" s="586"/>
      <c r="D2" s="1356"/>
      <c r="E2" s="1357"/>
    </row>
    <row r="3" spans="1:6" ht="18.600000000000001" thickBot="1" x14ac:dyDescent="0.4">
      <c r="A3" s="1"/>
      <c r="B3" s="1358"/>
      <c r="C3" s="102"/>
      <c r="D3" s="1359"/>
      <c r="E3" s="1360"/>
    </row>
    <row r="4" spans="1:6" ht="15" thickBot="1" x14ac:dyDescent="0.35"/>
    <row r="5" spans="1:6" ht="18.600000000000001" thickBot="1" x14ac:dyDescent="0.35">
      <c r="B5" s="301" t="s">
        <v>1</v>
      </c>
      <c r="C5" s="306" t="s">
        <v>2</v>
      </c>
      <c r="D5" s="302" t="s">
        <v>3</v>
      </c>
      <c r="E5" s="1308" t="s">
        <v>4</v>
      </c>
    </row>
    <row r="6" spans="1:6" ht="18" x14ac:dyDescent="0.3">
      <c r="B6" s="307" t="s">
        <v>5</v>
      </c>
      <c r="C6" s="499" t="s">
        <v>6</v>
      </c>
      <c r="D6" s="500" t="s">
        <v>7</v>
      </c>
      <c r="E6" s="1309" t="s">
        <v>8</v>
      </c>
    </row>
    <row r="7" spans="1:6" ht="18" x14ac:dyDescent="0.3">
      <c r="B7" s="308"/>
      <c r="C7" s="493"/>
      <c r="D7" s="501" t="s">
        <v>9</v>
      </c>
      <c r="E7" s="1310" t="s">
        <v>10</v>
      </c>
      <c r="F7" s="1409" t="s">
        <v>11</v>
      </c>
    </row>
    <row r="8" spans="1:6" ht="18" x14ac:dyDescent="0.3">
      <c r="B8" s="308"/>
      <c r="C8" s="493"/>
      <c r="D8" s="501" t="s">
        <v>12</v>
      </c>
      <c r="E8" s="1310" t="s">
        <v>13</v>
      </c>
      <c r="F8" s="1409" t="s">
        <v>11</v>
      </c>
    </row>
    <row r="9" spans="1:6" ht="18" x14ac:dyDescent="0.3">
      <c r="B9" s="308"/>
      <c r="C9" s="493"/>
      <c r="D9" s="501" t="s">
        <v>14</v>
      </c>
      <c r="E9" s="1310" t="s">
        <v>15</v>
      </c>
      <c r="F9" s="1409" t="s">
        <v>11</v>
      </c>
    </row>
    <row r="10" spans="1:6" ht="18" x14ac:dyDescent="0.3">
      <c r="B10" s="308"/>
      <c r="C10" s="493"/>
      <c r="D10" s="502" t="s">
        <v>16</v>
      </c>
      <c r="E10" s="1310" t="s">
        <v>17</v>
      </c>
      <c r="F10" s="1409" t="s">
        <v>11</v>
      </c>
    </row>
    <row r="11" spans="1:6" ht="18" x14ac:dyDescent="0.3">
      <c r="B11" s="308"/>
      <c r="C11" s="522"/>
      <c r="D11" s="1277" t="s">
        <v>18</v>
      </c>
      <c r="E11" s="1311" t="s">
        <v>19</v>
      </c>
      <c r="F11" s="295" t="s">
        <v>20</v>
      </c>
    </row>
    <row r="12" spans="1:6" ht="18" x14ac:dyDescent="0.3">
      <c r="B12" s="308"/>
      <c r="C12" s="522"/>
      <c r="D12" s="1277" t="s">
        <v>21</v>
      </c>
      <c r="E12" s="1311" t="s">
        <v>22</v>
      </c>
      <c r="F12" s="295" t="s">
        <v>20</v>
      </c>
    </row>
    <row r="13" spans="1:6" ht="18" x14ac:dyDescent="0.3">
      <c r="B13" s="308"/>
      <c r="C13" s="522"/>
      <c r="D13" s="1277" t="s">
        <v>23</v>
      </c>
      <c r="E13" s="1311" t="s">
        <v>24</v>
      </c>
      <c r="F13" s="295" t="s">
        <v>20</v>
      </c>
    </row>
    <row r="14" spans="1:6" ht="18" x14ac:dyDescent="0.3">
      <c r="B14" s="308"/>
      <c r="C14" s="522"/>
      <c r="D14" s="1277" t="s">
        <v>25</v>
      </c>
      <c r="E14" s="1311" t="s">
        <v>26</v>
      </c>
      <c r="F14" s="295" t="s">
        <v>20</v>
      </c>
    </row>
    <row r="15" spans="1:6" ht="18" x14ac:dyDescent="0.3">
      <c r="B15" s="308"/>
      <c r="C15" s="522"/>
      <c r="D15" s="1277" t="s">
        <v>27</v>
      </c>
      <c r="E15" s="1311" t="s">
        <v>28</v>
      </c>
      <c r="F15" s="295" t="s">
        <v>20</v>
      </c>
    </row>
    <row r="16" spans="1:6" ht="18" x14ac:dyDescent="0.3">
      <c r="B16" s="308"/>
      <c r="C16" s="522"/>
      <c r="D16" s="1277" t="s">
        <v>29</v>
      </c>
      <c r="E16" s="1311" t="s">
        <v>30</v>
      </c>
      <c r="F16" s="1409" t="s">
        <v>11</v>
      </c>
    </row>
    <row r="17" spans="2:6" ht="18" x14ac:dyDescent="0.3">
      <c r="B17" s="308"/>
      <c r="C17" s="503"/>
      <c r="D17" s="507" t="s">
        <v>31</v>
      </c>
      <c r="E17" s="1312" t="s">
        <v>32</v>
      </c>
      <c r="F17" s="295" t="s">
        <v>20</v>
      </c>
    </row>
    <row r="18" spans="2:6" ht="18" x14ac:dyDescent="0.3">
      <c r="B18" s="308"/>
      <c r="C18" s="508" t="s">
        <v>33</v>
      </c>
      <c r="D18" s="509" t="s">
        <v>34</v>
      </c>
      <c r="E18" s="1313" t="s">
        <v>35</v>
      </c>
      <c r="F18" s="295" t="s">
        <v>20</v>
      </c>
    </row>
    <row r="19" spans="2:6" ht="18" x14ac:dyDescent="0.3">
      <c r="B19" s="308"/>
      <c r="C19" s="497"/>
      <c r="D19" s="498" t="s">
        <v>36</v>
      </c>
      <c r="E19" s="1279" t="s">
        <v>37</v>
      </c>
      <c r="F19" s="295" t="s">
        <v>20</v>
      </c>
    </row>
    <row r="20" spans="2:6" ht="18" x14ac:dyDescent="0.3">
      <c r="B20" s="308"/>
      <c r="C20" s="1278"/>
      <c r="D20" s="498" t="s">
        <v>38</v>
      </c>
      <c r="E20" s="1279" t="s">
        <v>39</v>
      </c>
      <c r="F20" s="295" t="s">
        <v>20</v>
      </c>
    </row>
    <row r="21" spans="2:6" ht="18" x14ac:dyDescent="0.3">
      <c r="B21" s="308"/>
      <c r="C21" s="510"/>
      <c r="D21" s="511" t="s">
        <v>40</v>
      </c>
      <c r="E21" s="1314" t="s">
        <v>41</v>
      </c>
      <c r="F21" s="295" t="s">
        <v>20</v>
      </c>
    </row>
    <row r="22" spans="2:6" ht="18" x14ac:dyDescent="0.3">
      <c r="B22" s="308"/>
      <c r="C22" s="505" t="s">
        <v>42</v>
      </c>
      <c r="D22" s="506" t="s">
        <v>43</v>
      </c>
      <c r="E22" s="1315" t="s">
        <v>44</v>
      </c>
      <c r="F22" s="295" t="s">
        <v>20</v>
      </c>
    </row>
    <row r="23" spans="2:6" ht="18" x14ac:dyDescent="0.3">
      <c r="B23" s="308"/>
      <c r="C23" s="493"/>
      <c r="D23" s="494" t="s">
        <v>45</v>
      </c>
      <c r="E23" s="1310" t="s">
        <v>46</v>
      </c>
      <c r="F23" s="295" t="s">
        <v>20</v>
      </c>
    </row>
    <row r="24" spans="2:6" ht="18" x14ac:dyDescent="0.3">
      <c r="B24" s="308"/>
      <c r="C24" s="493"/>
      <c r="D24" s="494" t="s">
        <v>47</v>
      </c>
      <c r="E24" s="1310" t="s">
        <v>48</v>
      </c>
      <c r="F24" s="1409" t="s">
        <v>11</v>
      </c>
    </row>
    <row r="25" spans="2:6" ht="18" x14ac:dyDescent="0.3">
      <c r="B25" s="308"/>
      <c r="C25" s="495"/>
      <c r="D25" s="496" t="s">
        <v>49</v>
      </c>
      <c r="E25" s="1316" t="s">
        <v>50</v>
      </c>
      <c r="F25" s="295" t="s">
        <v>20</v>
      </c>
    </row>
    <row r="26" spans="2:6" ht="18" x14ac:dyDescent="0.3">
      <c r="B26" s="308"/>
      <c r="C26" s="508" t="s">
        <v>51</v>
      </c>
      <c r="D26" s="509" t="s">
        <v>52</v>
      </c>
      <c r="E26" s="1313" t="s">
        <v>53</v>
      </c>
      <c r="F26" s="295" t="s">
        <v>20</v>
      </c>
    </row>
    <row r="27" spans="2:6" ht="18" x14ac:dyDescent="0.3">
      <c r="B27" s="308"/>
      <c r="C27" s="497"/>
      <c r="D27" s="498" t="s">
        <v>54</v>
      </c>
      <c r="E27" s="1279" t="s">
        <v>55</v>
      </c>
      <c r="F27" s="295" t="s">
        <v>20</v>
      </c>
    </row>
    <row r="28" spans="2:6" ht="18" x14ac:dyDescent="0.3">
      <c r="B28" s="308"/>
      <c r="C28" s="497"/>
      <c r="D28" s="498" t="s">
        <v>56</v>
      </c>
      <c r="E28" s="1279" t="s">
        <v>57</v>
      </c>
      <c r="F28" s="295" t="s">
        <v>20</v>
      </c>
    </row>
    <row r="29" spans="2:6" ht="18" x14ac:dyDescent="0.3">
      <c r="B29" s="308"/>
      <c r="C29" s="510"/>
      <c r="D29" s="511" t="s">
        <v>58</v>
      </c>
      <c r="E29" s="1314" t="s">
        <v>59</v>
      </c>
      <c r="F29" s="295" t="s">
        <v>20</v>
      </c>
    </row>
    <row r="30" spans="2:6" ht="18" x14ac:dyDescent="0.3">
      <c r="B30" s="308"/>
      <c r="C30" s="505" t="s">
        <v>60</v>
      </c>
      <c r="D30" s="506" t="s">
        <v>61</v>
      </c>
      <c r="E30" s="1315" t="s">
        <v>62</v>
      </c>
      <c r="F30" s="295" t="s">
        <v>20</v>
      </c>
    </row>
    <row r="31" spans="2:6" ht="18" x14ac:dyDescent="0.3">
      <c r="B31" s="308"/>
      <c r="C31" s="493"/>
      <c r="D31" s="494" t="s">
        <v>63</v>
      </c>
      <c r="E31" s="1310" t="s">
        <v>64</v>
      </c>
      <c r="F31" s="295" t="s">
        <v>20</v>
      </c>
    </row>
    <row r="32" spans="2:6" ht="18" x14ac:dyDescent="0.3">
      <c r="B32" s="308"/>
      <c r="C32" s="493"/>
      <c r="D32" s="494" t="s">
        <v>65</v>
      </c>
      <c r="E32" s="1310" t="s">
        <v>66</v>
      </c>
      <c r="F32" s="295" t="s">
        <v>20</v>
      </c>
    </row>
    <row r="33" spans="2:6" ht="18" x14ac:dyDescent="0.3">
      <c r="B33" s="308"/>
      <c r="C33" s="493"/>
      <c r="D33" s="494" t="s">
        <v>67</v>
      </c>
      <c r="E33" s="1310" t="s">
        <v>68</v>
      </c>
      <c r="F33" s="295" t="s">
        <v>20</v>
      </c>
    </row>
    <row r="34" spans="2:6" ht="18" x14ac:dyDescent="0.3">
      <c r="B34" s="308"/>
      <c r="C34" s="493"/>
      <c r="D34" s="494" t="s">
        <v>69</v>
      </c>
      <c r="E34" s="1310" t="s">
        <v>70</v>
      </c>
      <c r="F34" s="295" t="s">
        <v>20</v>
      </c>
    </row>
    <row r="35" spans="2:6" ht="18" x14ac:dyDescent="0.3">
      <c r="B35" s="308"/>
      <c r="C35" s="493"/>
      <c r="D35" s="494" t="s">
        <v>71</v>
      </c>
      <c r="E35" s="1310" t="s">
        <v>72</v>
      </c>
      <c r="F35" s="295" t="s">
        <v>20</v>
      </c>
    </row>
    <row r="36" spans="2:6" ht="18" x14ac:dyDescent="0.3">
      <c r="B36" s="308"/>
      <c r="C36" s="493"/>
      <c r="D36" s="494" t="s">
        <v>73</v>
      </c>
      <c r="E36" s="1310" t="s">
        <v>74</v>
      </c>
      <c r="F36" s="295" t="s">
        <v>20</v>
      </c>
    </row>
    <row r="37" spans="2:6" ht="18" x14ac:dyDescent="0.3">
      <c r="B37" s="308"/>
      <c r="C37" s="493"/>
      <c r="D37" s="494" t="s">
        <v>75</v>
      </c>
      <c r="E37" s="1310" t="s">
        <v>76</v>
      </c>
      <c r="F37" s="295" t="s">
        <v>20</v>
      </c>
    </row>
    <row r="38" spans="2:6" ht="18" x14ac:dyDescent="0.3">
      <c r="B38" s="308"/>
      <c r="C38" s="493"/>
      <c r="D38" s="494" t="s">
        <v>77</v>
      </c>
      <c r="E38" s="1310" t="s">
        <v>78</v>
      </c>
      <c r="F38" s="295" t="s">
        <v>20</v>
      </c>
    </row>
    <row r="39" spans="2:6" ht="18" x14ac:dyDescent="0.3">
      <c r="B39" s="308"/>
      <c r="C39" s="493"/>
      <c r="D39" s="494" t="s">
        <v>79</v>
      </c>
      <c r="E39" s="1310" t="s">
        <v>80</v>
      </c>
      <c r="F39" s="295" t="s">
        <v>20</v>
      </c>
    </row>
    <row r="40" spans="2:6" ht="18" x14ac:dyDescent="0.3">
      <c r="B40" s="308"/>
      <c r="C40" s="493"/>
      <c r="D40" s="494" t="s">
        <v>81</v>
      </c>
      <c r="E40" s="1310" t="s">
        <v>82</v>
      </c>
      <c r="F40" s="295" t="s">
        <v>20</v>
      </c>
    </row>
    <row r="41" spans="2:6" ht="18" x14ac:dyDescent="0.3">
      <c r="B41" s="308"/>
      <c r="C41" s="493"/>
      <c r="D41" s="494" t="s">
        <v>83</v>
      </c>
      <c r="E41" s="1310" t="s">
        <v>84</v>
      </c>
      <c r="F41" s="295" t="s">
        <v>20</v>
      </c>
    </row>
    <row r="42" spans="2:6" ht="18" x14ac:dyDescent="0.3">
      <c r="B42" s="308"/>
      <c r="C42" s="503"/>
      <c r="D42" s="504" t="s">
        <v>85</v>
      </c>
      <c r="E42" s="1312" t="s">
        <v>86</v>
      </c>
      <c r="F42" s="295" t="s">
        <v>20</v>
      </c>
    </row>
    <row r="43" spans="2:6" ht="18" x14ac:dyDescent="0.3">
      <c r="B43" s="308"/>
      <c r="C43" s="497" t="s">
        <v>87</v>
      </c>
      <c r="D43" s="498" t="s">
        <v>88</v>
      </c>
      <c r="E43" s="1279" t="s">
        <v>89</v>
      </c>
      <c r="F43" s="295" t="s">
        <v>20</v>
      </c>
    </row>
    <row r="44" spans="2:6" ht="18" x14ac:dyDescent="0.3">
      <c r="B44" s="308"/>
      <c r="C44" s="1336"/>
      <c r="D44" s="1337" t="s">
        <v>90</v>
      </c>
      <c r="E44" s="1338" t="s">
        <v>91</v>
      </c>
      <c r="F44" s="295" t="s">
        <v>20</v>
      </c>
    </row>
    <row r="45" spans="2:6" ht="18" x14ac:dyDescent="0.3">
      <c r="B45" s="308"/>
      <c r="C45" s="1336"/>
      <c r="D45" s="1337" t="s">
        <v>92</v>
      </c>
      <c r="E45" s="1338" t="s">
        <v>93</v>
      </c>
      <c r="F45" s="295" t="s">
        <v>20</v>
      </c>
    </row>
    <row r="46" spans="2:6" ht="18.600000000000001" thickBot="1" x14ac:dyDescent="0.35">
      <c r="B46" s="309"/>
      <c r="C46" s="1339"/>
      <c r="D46" s="1340" t="s">
        <v>94</v>
      </c>
      <c r="E46" s="1341" t="s">
        <v>95</v>
      </c>
      <c r="F46" s="1409" t="s">
        <v>11</v>
      </c>
    </row>
    <row r="47" spans="2:6" ht="18" x14ac:dyDescent="0.3">
      <c r="B47" s="452" t="s">
        <v>96</v>
      </c>
      <c r="C47" s="455" t="s">
        <v>6</v>
      </c>
      <c r="D47" s="1342" t="s">
        <v>7</v>
      </c>
      <c r="E47" s="1321" t="s">
        <v>97</v>
      </c>
      <c r="F47" s="295" t="s">
        <v>20</v>
      </c>
    </row>
    <row r="48" spans="2:6" ht="18" x14ac:dyDescent="0.3">
      <c r="B48" s="453"/>
      <c r="C48" s="447"/>
      <c r="D48" s="450" t="s">
        <v>98</v>
      </c>
      <c r="E48" s="1317" t="s">
        <v>99</v>
      </c>
      <c r="F48" s="1409"/>
    </row>
    <row r="49" spans="2:6" s="1414" customFormat="1" ht="18" x14ac:dyDescent="0.3">
      <c r="B49" s="1410"/>
      <c r="C49" s="1411"/>
      <c r="D49" s="1412" t="s">
        <v>100</v>
      </c>
      <c r="E49" s="1413" t="s">
        <v>101</v>
      </c>
      <c r="F49" s="1415" t="s">
        <v>102</v>
      </c>
    </row>
    <row r="50" spans="2:6" ht="18" x14ac:dyDescent="0.3">
      <c r="B50" s="453"/>
      <c r="C50" s="447"/>
      <c r="D50" s="450" t="s">
        <v>103</v>
      </c>
      <c r="E50" s="1317" t="s">
        <v>104</v>
      </c>
      <c r="F50" s="1409"/>
    </row>
    <row r="51" spans="2:6" ht="18" x14ac:dyDescent="0.3">
      <c r="B51" s="453"/>
      <c r="C51" s="449"/>
      <c r="D51" s="1281" t="s">
        <v>105</v>
      </c>
      <c r="E51" s="1317" t="s">
        <v>106</v>
      </c>
      <c r="F51" s="295" t="s">
        <v>20</v>
      </c>
    </row>
    <row r="52" spans="2:6" ht="18" x14ac:dyDescent="0.3">
      <c r="B52" s="453"/>
      <c r="C52" s="449"/>
      <c r="D52" s="450" t="s">
        <v>107</v>
      </c>
      <c r="E52" s="1318" t="s">
        <v>108</v>
      </c>
      <c r="F52" s="295" t="s">
        <v>20</v>
      </c>
    </row>
    <row r="53" spans="2:6" ht="18" x14ac:dyDescent="0.3">
      <c r="B53" s="453"/>
      <c r="C53" s="449"/>
      <c r="D53" s="450" t="s">
        <v>109</v>
      </c>
      <c r="E53" s="1317" t="s">
        <v>110</v>
      </c>
      <c r="F53" s="295" t="s">
        <v>20</v>
      </c>
    </row>
    <row r="54" spans="2:6" ht="18" x14ac:dyDescent="0.3">
      <c r="B54" s="453"/>
      <c r="C54" s="449"/>
      <c r="D54" s="450" t="s">
        <v>111</v>
      </c>
      <c r="E54" s="1317" t="s">
        <v>112</v>
      </c>
      <c r="F54" s="295" t="s">
        <v>20</v>
      </c>
    </row>
    <row r="55" spans="2:6" ht="18" x14ac:dyDescent="0.3">
      <c r="B55" s="453"/>
      <c r="C55" s="1283" t="s">
        <v>113</v>
      </c>
      <c r="D55" s="1284" t="s">
        <v>114</v>
      </c>
      <c r="E55" s="1319" t="s">
        <v>115</v>
      </c>
      <c r="F55" s="295" t="s">
        <v>20</v>
      </c>
    </row>
    <row r="56" spans="2:6" ht="18" x14ac:dyDescent="0.3">
      <c r="B56" s="453"/>
      <c r="C56" s="1283"/>
      <c r="D56" s="1284" t="s">
        <v>116</v>
      </c>
      <c r="E56" s="1319" t="s">
        <v>117</v>
      </c>
      <c r="F56" s="295" t="s">
        <v>20</v>
      </c>
    </row>
    <row r="57" spans="2:6" ht="18" x14ac:dyDescent="0.3">
      <c r="B57" s="453"/>
      <c r="C57" s="449" t="s">
        <v>118</v>
      </c>
      <c r="D57" s="450" t="s">
        <v>119</v>
      </c>
      <c r="E57" s="1317" t="s">
        <v>120</v>
      </c>
      <c r="F57" s="295" t="s">
        <v>20</v>
      </c>
    </row>
    <row r="58" spans="2:6" ht="18" x14ac:dyDescent="0.3">
      <c r="B58" s="453"/>
      <c r="C58" s="449"/>
      <c r="D58" s="450" t="s">
        <v>121</v>
      </c>
      <c r="E58" s="1317" t="s">
        <v>122</v>
      </c>
      <c r="F58" s="295" t="s">
        <v>20</v>
      </c>
    </row>
    <row r="59" spans="2:6" ht="18" x14ac:dyDescent="0.3">
      <c r="B59" s="453"/>
      <c r="C59" s="449"/>
      <c r="D59" s="450" t="s">
        <v>123</v>
      </c>
      <c r="E59" s="1317" t="s">
        <v>124</v>
      </c>
      <c r="F59" s="295" t="s">
        <v>20</v>
      </c>
    </row>
    <row r="60" spans="2:6" ht="18" x14ac:dyDescent="0.3">
      <c r="B60" s="453"/>
      <c r="C60" s="1283" t="s">
        <v>125</v>
      </c>
      <c r="D60" s="1284" t="s">
        <v>126</v>
      </c>
      <c r="E60" s="1319"/>
      <c r="F60" s="295" t="s">
        <v>20</v>
      </c>
    </row>
    <row r="61" spans="2:6" ht="18" x14ac:dyDescent="0.3">
      <c r="B61" s="453"/>
      <c r="C61" s="1283"/>
      <c r="D61" s="1416" t="s">
        <v>127</v>
      </c>
      <c r="E61" s="1319" t="s">
        <v>128</v>
      </c>
      <c r="F61" s="1415" t="s">
        <v>129</v>
      </c>
    </row>
    <row r="62" spans="2:6" ht="18" x14ac:dyDescent="0.3">
      <c r="B62" s="453"/>
      <c r="C62" s="1283"/>
      <c r="D62" s="1284" t="s">
        <v>130</v>
      </c>
      <c r="E62" s="1319" t="s">
        <v>131</v>
      </c>
      <c r="F62" s="295" t="s">
        <v>20</v>
      </c>
    </row>
    <row r="63" spans="2:6" ht="18" x14ac:dyDescent="0.3">
      <c r="B63" s="453"/>
      <c r="C63" s="1283"/>
      <c r="D63" s="1284" t="s">
        <v>132</v>
      </c>
      <c r="E63" s="1319" t="s">
        <v>133</v>
      </c>
      <c r="F63" s="295" t="s">
        <v>20</v>
      </c>
    </row>
    <row r="64" spans="2:6" ht="18" x14ac:dyDescent="0.3">
      <c r="B64" s="453"/>
      <c r="C64" s="449" t="s">
        <v>134</v>
      </c>
      <c r="D64" s="450" t="s">
        <v>49</v>
      </c>
      <c r="E64" s="1317" t="s">
        <v>135</v>
      </c>
      <c r="F64" s="295" t="s">
        <v>20</v>
      </c>
    </row>
    <row r="65" spans="2:6" ht="18" x14ac:dyDescent="0.3">
      <c r="B65" s="453"/>
      <c r="C65" s="449"/>
      <c r="D65" s="450" t="s">
        <v>136</v>
      </c>
      <c r="E65" s="1317" t="s">
        <v>137</v>
      </c>
      <c r="F65" s="295" t="s">
        <v>20</v>
      </c>
    </row>
    <row r="66" spans="2:6" ht="18" x14ac:dyDescent="0.3">
      <c r="B66" s="453"/>
      <c r="C66" s="449"/>
      <c r="D66" s="450" t="s">
        <v>138</v>
      </c>
      <c r="E66" s="1317" t="s">
        <v>139</v>
      </c>
      <c r="F66" s="295" t="s">
        <v>20</v>
      </c>
    </row>
    <row r="67" spans="2:6" ht="18" x14ac:dyDescent="0.3">
      <c r="B67" s="308" t="s">
        <v>140</v>
      </c>
      <c r="C67" s="312" t="s">
        <v>6</v>
      </c>
      <c r="D67" s="310" t="s">
        <v>141</v>
      </c>
      <c r="E67" s="1320" t="s">
        <v>142</v>
      </c>
      <c r="F67" s="295" t="s">
        <v>20</v>
      </c>
    </row>
    <row r="68" spans="2:6" ht="18" x14ac:dyDescent="0.3">
      <c r="B68" s="308"/>
      <c r="C68" s="312"/>
      <c r="D68" s="310" t="s">
        <v>9</v>
      </c>
      <c r="E68" s="1320" t="s">
        <v>143</v>
      </c>
      <c r="F68" s="295" t="s">
        <v>20</v>
      </c>
    </row>
    <row r="69" spans="2:6" ht="18" x14ac:dyDescent="0.3">
      <c r="B69" s="308"/>
      <c r="C69" s="312"/>
      <c r="D69" s="310" t="s">
        <v>144</v>
      </c>
      <c r="E69" s="1320" t="s">
        <v>145</v>
      </c>
      <c r="F69" s="295" t="s">
        <v>20</v>
      </c>
    </row>
    <row r="70" spans="2:6" ht="18" x14ac:dyDescent="0.3">
      <c r="B70" s="308"/>
      <c r="C70" s="312"/>
      <c r="D70" s="310" t="s">
        <v>27</v>
      </c>
      <c r="E70" s="1320" t="s">
        <v>146</v>
      </c>
      <c r="F70" s="295" t="s">
        <v>20</v>
      </c>
    </row>
    <row r="71" spans="2:6" ht="18" x14ac:dyDescent="0.3">
      <c r="B71" s="308"/>
      <c r="C71" s="312"/>
      <c r="D71" s="310" t="s">
        <v>147</v>
      </c>
      <c r="E71" s="1320" t="s">
        <v>148</v>
      </c>
      <c r="F71" s="295" t="s">
        <v>20</v>
      </c>
    </row>
    <row r="72" spans="2:6" ht="18" x14ac:dyDescent="0.3">
      <c r="B72" s="308"/>
      <c r="C72" s="312"/>
      <c r="D72" s="310" t="s">
        <v>18</v>
      </c>
      <c r="E72" s="1320" t="s">
        <v>149</v>
      </c>
      <c r="F72" s="295" t="s">
        <v>20</v>
      </c>
    </row>
    <row r="73" spans="2:6" ht="18" x14ac:dyDescent="0.3">
      <c r="B73" s="308"/>
      <c r="C73" s="312"/>
      <c r="D73" s="310" t="s">
        <v>150</v>
      </c>
      <c r="E73" s="1320" t="s">
        <v>151</v>
      </c>
      <c r="F73" s="295" t="s">
        <v>20</v>
      </c>
    </row>
    <row r="74" spans="2:6" ht="18.600000000000001" thickBot="1" x14ac:dyDescent="0.35">
      <c r="B74" s="308"/>
      <c r="C74" s="312"/>
      <c r="D74" s="310" t="s">
        <v>23</v>
      </c>
      <c r="E74" s="1320" t="s">
        <v>152</v>
      </c>
      <c r="F74" s="295" t="s">
        <v>20</v>
      </c>
    </row>
    <row r="75" spans="2:6" ht="18" x14ac:dyDescent="0.3">
      <c r="B75" s="452" t="s">
        <v>153</v>
      </c>
      <c r="C75" s="455" t="s">
        <v>154</v>
      </c>
      <c r="D75" s="456" t="s">
        <v>155</v>
      </c>
      <c r="E75" s="1321" t="s">
        <v>156</v>
      </c>
      <c r="F75" s="295" t="s">
        <v>20</v>
      </c>
    </row>
    <row r="76" spans="2:6" ht="18" x14ac:dyDescent="0.3">
      <c r="B76" s="453"/>
      <c r="C76" s="447"/>
      <c r="D76" s="448" t="s">
        <v>157</v>
      </c>
      <c r="E76" s="1317" t="s">
        <v>158</v>
      </c>
      <c r="F76" s="295" t="s">
        <v>20</v>
      </c>
    </row>
    <row r="77" spans="2:6" ht="18" x14ac:dyDescent="0.3">
      <c r="B77" s="453"/>
      <c r="C77" s="447"/>
      <c r="D77" s="448" t="s">
        <v>159</v>
      </c>
      <c r="E77" s="1317" t="s">
        <v>160</v>
      </c>
      <c r="F77" s="295" t="s">
        <v>20</v>
      </c>
    </row>
    <row r="78" spans="2:6" ht="18" x14ac:dyDescent="0.3">
      <c r="B78" s="453"/>
      <c r="C78" s="447"/>
      <c r="D78" s="448" t="s">
        <v>161</v>
      </c>
      <c r="E78" s="1317" t="s">
        <v>162</v>
      </c>
      <c r="F78" s="295" t="s">
        <v>20</v>
      </c>
    </row>
    <row r="79" spans="2:6" ht="18" x14ac:dyDescent="0.3">
      <c r="B79" s="453"/>
      <c r="C79" s="447"/>
      <c r="D79" s="448" t="s">
        <v>87</v>
      </c>
      <c r="E79" s="1317" t="s">
        <v>163</v>
      </c>
      <c r="F79" s="295" t="s">
        <v>20</v>
      </c>
    </row>
    <row r="80" spans="2:6" ht="18" x14ac:dyDescent="0.3">
      <c r="B80" s="453"/>
      <c r="C80" s="447"/>
      <c r="D80" s="448" t="s">
        <v>164</v>
      </c>
      <c r="E80" s="1317" t="s">
        <v>165</v>
      </c>
      <c r="F80" s="295" t="s">
        <v>20</v>
      </c>
    </row>
    <row r="81" spans="2:6" ht="18.600000000000001" thickBot="1" x14ac:dyDescent="0.35">
      <c r="B81" s="454"/>
      <c r="C81" s="451"/>
      <c r="D81" s="1286" t="s">
        <v>166</v>
      </c>
      <c r="E81" s="1322" t="s">
        <v>167</v>
      </c>
      <c r="F81" s="295" t="s">
        <v>20</v>
      </c>
    </row>
    <row r="82" spans="2:6" ht="18" x14ac:dyDescent="0.3">
      <c r="B82" s="308" t="s">
        <v>168</v>
      </c>
      <c r="C82" s="1280" t="s">
        <v>169</v>
      </c>
      <c r="D82" s="1285" t="s">
        <v>170</v>
      </c>
      <c r="E82" s="1323" t="s">
        <v>171</v>
      </c>
      <c r="F82" s="295" t="s">
        <v>20</v>
      </c>
    </row>
    <row r="83" spans="2:6" ht="18" x14ac:dyDescent="0.3">
      <c r="B83" s="308"/>
      <c r="C83" s="1287" t="s">
        <v>172</v>
      </c>
      <c r="D83" s="1288" t="s">
        <v>173</v>
      </c>
      <c r="E83" s="1324" t="s">
        <v>156</v>
      </c>
      <c r="F83" s="295" t="s">
        <v>20</v>
      </c>
    </row>
    <row r="84" spans="2:6" ht="18" x14ac:dyDescent="0.3">
      <c r="B84" s="308"/>
      <c r="C84" s="1287"/>
      <c r="D84" s="1288" t="s">
        <v>107</v>
      </c>
      <c r="E84" s="1324" t="s">
        <v>174</v>
      </c>
      <c r="F84" s="295" t="s">
        <v>20</v>
      </c>
    </row>
    <row r="85" spans="2:6" ht="18" x14ac:dyDescent="0.3">
      <c r="B85" s="308"/>
      <c r="C85" s="1287"/>
      <c r="D85" s="1288" t="s">
        <v>175</v>
      </c>
      <c r="E85" s="1324" t="s">
        <v>176</v>
      </c>
      <c r="F85" s="295" t="s">
        <v>20</v>
      </c>
    </row>
    <row r="86" spans="2:6" ht="18" x14ac:dyDescent="0.3">
      <c r="B86" s="308"/>
      <c r="C86" s="312" t="s">
        <v>118</v>
      </c>
      <c r="D86" s="310" t="s">
        <v>119</v>
      </c>
      <c r="E86" s="1320" t="s">
        <v>120</v>
      </c>
      <c r="F86" s="295" t="s">
        <v>20</v>
      </c>
    </row>
    <row r="87" spans="2:6" ht="18" x14ac:dyDescent="0.3">
      <c r="B87" s="308"/>
      <c r="C87" s="312"/>
      <c r="D87" s="310" t="s">
        <v>121</v>
      </c>
      <c r="E87" s="1325" t="s">
        <v>122</v>
      </c>
      <c r="F87" s="295" t="s">
        <v>20</v>
      </c>
    </row>
    <row r="88" spans="2:6" ht="18" x14ac:dyDescent="0.3">
      <c r="B88" s="308"/>
      <c r="C88" s="312"/>
      <c r="D88" s="310" t="s">
        <v>123</v>
      </c>
      <c r="E88" s="1320" t="s">
        <v>124</v>
      </c>
      <c r="F88" s="295" t="s">
        <v>20</v>
      </c>
    </row>
    <row r="89" spans="2:6" ht="18" x14ac:dyDescent="0.3">
      <c r="B89" s="308"/>
      <c r="C89" s="1287" t="s">
        <v>177</v>
      </c>
      <c r="D89" s="1288" t="s">
        <v>178</v>
      </c>
      <c r="E89" s="1324" t="s">
        <v>179</v>
      </c>
      <c r="F89" s="295" t="s">
        <v>20</v>
      </c>
    </row>
    <row r="90" spans="2:6" ht="18" x14ac:dyDescent="0.3">
      <c r="B90" s="308"/>
      <c r="C90" s="1287"/>
      <c r="D90" s="1288" t="s">
        <v>180</v>
      </c>
      <c r="E90" s="1324" t="s">
        <v>181</v>
      </c>
      <c r="F90" s="295" t="s">
        <v>20</v>
      </c>
    </row>
    <row r="91" spans="2:6" ht="18" x14ac:dyDescent="0.3">
      <c r="B91" s="308"/>
      <c r="C91" s="1287"/>
      <c r="D91" s="1288" t="s">
        <v>182</v>
      </c>
      <c r="E91" s="1324" t="s">
        <v>183</v>
      </c>
      <c r="F91" s="295" t="s">
        <v>20</v>
      </c>
    </row>
    <row r="92" spans="2:6" ht="18" x14ac:dyDescent="0.3">
      <c r="B92" s="308"/>
      <c r="C92" s="1287"/>
      <c r="D92" s="1288" t="s">
        <v>184</v>
      </c>
      <c r="E92" s="1324" t="s">
        <v>185</v>
      </c>
      <c r="F92" s="295" t="s">
        <v>20</v>
      </c>
    </row>
    <row r="93" spans="2:6" ht="18" x14ac:dyDescent="0.3">
      <c r="B93" s="308"/>
      <c r="C93" s="1287"/>
      <c r="D93" s="1288" t="s">
        <v>186</v>
      </c>
      <c r="E93" s="1324" t="s">
        <v>187</v>
      </c>
      <c r="F93" s="295" t="s">
        <v>20</v>
      </c>
    </row>
    <row r="94" spans="2:6" ht="18" x14ac:dyDescent="0.3">
      <c r="B94" s="308"/>
      <c r="C94" s="312" t="s">
        <v>188</v>
      </c>
      <c r="D94" s="310" t="s">
        <v>189</v>
      </c>
      <c r="E94" s="1320" t="str">
        <f xml:space="preserve"> "Het examenplatform is gekoppeld in de praktijk met "  &amp;D94</f>
        <v>Het examenplatform is gekoppeld in de praktijk met Eduarte</v>
      </c>
      <c r="F94" s="295" t="s">
        <v>20</v>
      </c>
    </row>
    <row r="95" spans="2:6" ht="18" x14ac:dyDescent="0.3">
      <c r="B95" s="308"/>
      <c r="C95" s="312"/>
      <c r="D95" s="310" t="s">
        <v>190</v>
      </c>
      <c r="E95" s="1320" t="str">
        <f xml:space="preserve"> "Het examenplatform is gekoppeld in de praktijk met "  &amp;D95</f>
        <v>Het examenplatform is gekoppeld in de praktijk met Examenkluis</v>
      </c>
      <c r="F95" s="295" t="s">
        <v>20</v>
      </c>
    </row>
    <row r="96" spans="2:6" ht="18" x14ac:dyDescent="0.3">
      <c r="B96" s="308"/>
      <c r="C96" s="312"/>
      <c r="D96" s="310" t="s">
        <v>191</v>
      </c>
      <c r="E96" s="1320" t="str">
        <f t="shared" ref="E96:E100" si="0" xml:space="preserve"> "Het examenplatform is gekoppeld in de praktijk met "  &amp;D96</f>
        <v>Het examenplatform is gekoppeld in de praktijk met Magister</v>
      </c>
      <c r="F96" s="295" t="s">
        <v>20</v>
      </c>
    </row>
    <row r="97" spans="2:6" ht="18" x14ac:dyDescent="0.3">
      <c r="B97" s="308"/>
      <c r="C97" s="312"/>
      <c r="D97" s="310" t="s">
        <v>192</v>
      </c>
      <c r="E97" s="1320" t="str">
        <f t="shared" si="0"/>
        <v>Het examenplatform is gekoppeld in de praktijk met OnTrack</v>
      </c>
      <c r="F97" s="295" t="s">
        <v>20</v>
      </c>
    </row>
    <row r="98" spans="2:6" ht="18" x14ac:dyDescent="0.3">
      <c r="B98" s="308"/>
      <c r="C98" s="312"/>
      <c r="D98" s="310" t="s">
        <v>193</v>
      </c>
      <c r="E98" s="1320" t="str">
        <f t="shared" si="0"/>
        <v>Het examenplatform is gekoppeld in de praktijk met Osiris</v>
      </c>
      <c r="F98" s="295" t="s">
        <v>20</v>
      </c>
    </row>
    <row r="99" spans="2:6" ht="18" x14ac:dyDescent="0.3">
      <c r="B99" s="308"/>
      <c r="C99" s="312"/>
      <c r="D99" s="310" t="s">
        <v>194</v>
      </c>
      <c r="E99" s="1320" t="str">
        <f t="shared" si="0"/>
        <v>Het examenplatform is gekoppeld in de praktijk met PeopleSoft</v>
      </c>
      <c r="F99" s="295" t="s">
        <v>20</v>
      </c>
    </row>
    <row r="100" spans="2:6" ht="18" x14ac:dyDescent="0.3">
      <c r="B100" s="308"/>
      <c r="C100" s="312"/>
      <c r="D100" s="310" t="s">
        <v>195</v>
      </c>
      <c r="E100" s="1320" t="str">
        <f t="shared" si="0"/>
        <v>Het examenplatform is gekoppeld in de praktijk met SomToday</v>
      </c>
      <c r="F100" s="295" t="s">
        <v>20</v>
      </c>
    </row>
    <row r="101" spans="2:6" ht="18" x14ac:dyDescent="0.3">
      <c r="B101" s="308"/>
      <c r="C101" s="312"/>
      <c r="D101" s="310" t="s">
        <v>196</v>
      </c>
      <c r="E101" s="1320" t="str">
        <f t="shared" ref="E101" si="1" xml:space="preserve"> "Het examenplatform is gekoppeld in de praktijk met"  &amp;D101</f>
        <v>Het examenplatform is gekoppeld in de praktijk metNubico examen logistiek</v>
      </c>
      <c r="F101" s="295" t="s">
        <v>20</v>
      </c>
    </row>
    <row r="102" spans="2:6" ht="18" x14ac:dyDescent="0.3">
      <c r="B102" s="308"/>
      <c r="C102" s="312"/>
      <c r="D102" s="310" t="s">
        <v>197</v>
      </c>
      <c r="E102" s="1320" t="s">
        <v>198</v>
      </c>
      <c r="F102" s="295" t="s">
        <v>20</v>
      </c>
    </row>
    <row r="103" spans="2:6" ht="18" x14ac:dyDescent="0.3">
      <c r="B103" s="308"/>
      <c r="C103" s="312"/>
      <c r="D103" s="310" t="s">
        <v>87</v>
      </c>
      <c r="E103" s="1320" t="s">
        <v>112</v>
      </c>
      <c r="F103" s="295" t="s">
        <v>20</v>
      </c>
    </row>
    <row r="104" spans="2:6" ht="18" x14ac:dyDescent="0.3">
      <c r="B104" s="308"/>
      <c r="C104" s="1287" t="s">
        <v>154</v>
      </c>
      <c r="D104" s="1288" t="s">
        <v>157</v>
      </c>
      <c r="E104" s="1324" t="s">
        <v>158</v>
      </c>
      <c r="F104" s="295" t="s">
        <v>20</v>
      </c>
    </row>
    <row r="105" spans="2:6" ht="18" x14ac:dyDescent="0.3">
      <c r="B105" s="308"/>
      <c r="C105" s="1287"/>
      <c r="D105" s="1288" t="s">
        <v>164</v>
      </c>
      <c r="E105" s="1324" t="s">
        <v>165</v>
      </c>
      <c r="F105" s="295" t="s">
        <v>20</v>
      </c>
    </row>
    <row r="106" spans="2:6" ht="18.600000000000001" thickBot="1" x14ac:dyDescent="0.35">
      <c r="B106" s="308"/>
      <c r="C106" s="1287"/>
      <c r="D106" s="1288" t="s">
        <v>199</v>
      </c>
      <c r="E106" s="1324" t="s">
        <v>167</v>
      </c>
      <c r="F106" s="295" t="s">
        <v>20</v>
      </c>
    </row>
    <row r="107" spans="2:6" ht="18" x14ac:dyDescent="0.3">
      <c r="B107" s="452" t="s">
        <v>200</v>
      </c>
      <c r="C107" s="455" t="s">
        <v>201</v>
      </c>
      <c r="D107" s="456" t="s">
        <v>202</v>
      </c>
      <c r="E107" s="1321" t="s">
        <v>203</v>
      </c>
    </row>
    <row r="108" spans="2:6" ht="18" x14ac:dyDescent="0.3">
      <c r="B108" s="453"/>
      <c r="C108" s="447"/>
      <c r="D108" s="448" t="s">
        <v>204</v>
      </c>
      <c r="E108" s="1317" t="s">
        <v>205</v>
      </c>
    </row>
    <row r="109" spans="2:6" ht="18" x14ac:dyDescent="0.3">
      <c r="B109" s="453"/>
      <c r="C109" s="447"/>
      <c r="D109" s="448" t="s">
        <v>157</v>
      </c>
      <c r="E109" s="1317" t="s">
        <v>206</v>
      </c>
    </row>
    <row r="110" spans="2:6" ht="18" x14ac:dyDescent="0.3">
      <c r="B110" s="453"/>
      <c r="C110" s="447"/>
      <c r="D110" s="448" t="s">
        <v>159</v>
      </c>
      <c r="E110" s="1317" t="s">
        <v>207</v>
      </c>
    </row>
    <row r="111" spans="2:6" ht="18" x14ac:dyDescent="0.3">
      <c r="B111" s="453"/>
      <c r="C111" s="447"/>
      <c r="D111" s="448" t="s">
        <v>164</v>
      </c>
      <c r="E111" s="1317" t="s">
        <v>208</v>
      </c>
    </row>
    <row r="112" spans="2:6" ht="18.600000000000001" thickBot="1" x14ac:dyDescent="0.35">
      <c r="B112" s="454"/>
      <c r="C112" s="451"/>
      <c r="D112" s="1286" t="s">
        <v>166</v>
      </c>
      <c r="E112" s="1322" t="s">
        <v>209</v>
      </c>
    </row>
    <row r="113" spans="2:5" ht="18" x14ac:dyDescent="0.3">
      <c r="B113" s="307" t="s">
        <v>210</v>
      </c>
      <c r="C113" s="311" t="s">
        <v>201</v>
      </c>
      <c r="D113" s="1289" t="s">
        <v>170</v>
      </c>
      <c r="E113" s="1326" t="s">
        <v>203</v>
      </c>
    </row>
    <row r="114" spans="2:5" ht="18" x14ac:dyDescent="0.3">
      <c r="B114" s="308"/>
      <c r="C114" s="7" t="s">
        <v>211</v>
      </c>
      <c r="D114" s="1297" t="s">
        <v>212</v>
      </c>
      <c r="E114" s="1327" t="s">
        <v>213</v>
      </c>
    </row>
    <row r="115" spans="2:5" ht="18" x14ac:dyDescent="0.3">
      <c r="B115" s="308"/>
      <c r="C115" s="1282"/>
      <c r="D115" s="1290" t="s">
        <v>214</v>
      </c>
      <c r="E115" s="1328" t="s">
        <v>215</v>
      </c>
    </row>
    <row r="116" spans="2:5" ht="18" x14ac:dyDescent="0.3">
      <c r="B116" s="308"/>
      <c r="C116" s="1298" t="s">
        <v>216</v>
      </c>
      <c r="D116" s="1299" t="s">
        <v>217</v>
      </c>
      <c r="E116" s="1329" t="s">
        <v>218</v>
      </c>
    </row>
    <row r="117" spans="2:5" ht="18" x14ac:dyDescent="0.3">
      <c r="B117" s="308"/>
      <c r="C117" s="1300"/>
      <c r="D117" s="1301" t="s">
        <v>219</v>
      </c>
      <c r="E117" s="1330" t="s">
        <v>220</v>
      </c>
    </row>
    <row r="118" spans="2:5" ht="18" x14ac:dyDescent="0.3">
      <c r="B118" s="308"/>
      <c r="C118" s="1291" t="s">
        <v>221</v>
      </c>
      <c r="D118" s="1292" t="s">
        <v>222</v>
      </c>
      <c r="E118" s="1331" t="s">
        <v>223</v>
      </c>
    </row>
    <row r="119" spans="2:5" ht="18" x14ac:dyDescent="0.3">
      <c r="B119" s="308"/>
      <c r="C119" s="1282"/>
      <c r="D119" s="1290" t="s">
        <v>224</v>
      </c>
      <c r="E119" s="1328" t="s">
        <v>225</v>
      </c>
    </row>
    <row r="120" spans="2:5" ht="28.8" x14ac:dyDescent="0.3">
      <c r="B120" s="308"/>
      <c r="C120" s="1302" t="s">
        <v>226</v>
      </c>
      <c r="D120" s="1303" t="s">
        <v>227</v>
      </c>
      <c r="E120" s="1332" t="s">
        <v>228</v>
      </c>
    </row>
    <row r="121" spans="2:5" ht="18" x14ac:dyDescent="0.3">
      <c r="B121" s="308"/>
      <c r="C121" s="1293" t="s">
        <v>229</v>
      </c>
      <c r="D121" s="1294" t="s">
        <v>230</v>
      </c>
      <c r="E121" s="1333" t="s">
        <v>231</v>
      </c>
    </row>
    <row r="122" spans="2:5" ht="18" x14ac:dyDescent="0.3">
      <c r="B122" s="308"/>
      <c r="C122" s="1295"/>
      <c r="D122" s="1296" t="s">
        <v>232</v>
      </c>
      <c r="E122" s="1334" t="s">
        <v>233</v>
      </c>
    </row>
    <row r="123" spans="2:5" ht="18" x14ac:dyDescent="0.3">
      <c r="B123" s="308"/>
      <c r="C123" s="1282"/>
      <c r="D123" s="1290" t="s">
        <v>234</v>
      </c>
      <c r="E123" s="1328" t="s">
        <v>235</v>
      </c>
    </row>
    <row r="124" spans="2:5" ht="18" x14ac:dyDescent="0.3">
      <c r="B124" s="308"/>
      <c r="C124" s="1298" t="s">
        <v>236</v>
      </c>
      <c r="D124" s="1299" t="s">
        <v>237</v>
      </c>
      <c r="E124" s="1329" t="s">
        <v>238</v>
      </c>
    </row>
    <row r="125" spans="2:5" ht="18" x14ac:dyDescent="0.3">
      <c r="B125" s="308"/>
      <c r="C125" s="1287"/>
      <c r="D125" s="1304" t="s">
        <v>239</v>
      </c>
      <c r="E125" s="1324" t="s">
        <v>240</v>
      </c>
    </row>
    <row r="126" spans="2:5" ht="18" x14ac:dyDescent="0.3">
      <c r="B126" s="308"/>
      <c r="C126" s="1287"/>
      <c r="D126" s="1304" t="s">
        <v>241</v>
      </c>
      <c r="E126" s="1324" t="s">
        <v>242</v>
      </c>
    </row>
    <row r="127" spans="2:5" ht="18" x14ac:dyDescent="0.3">
      <c r="B127" s="308"/>
      <c r="C127" s="1287"/>
      <c r="D127" s="1305" t="s">
        <v>243</v>
      </c>
      <c r="E127" s="1324" t="s">
        <v>244</v>
      </c>
    </row>
    <row r="128" spans="2:5" ht="18" x14ac:dyDescent="0.3">
      <c r="B128" s="308"/>
      <c r="C128" s="1287"/>
      <c r="D128" s="1305" t="s">
        <v>245</v>
      </c>
      <c r="E128" s="1324" t="s">
        <v>246</v>
      </c>
    </row>
    <row r="129" spans="2:5" ht="18" x14ac:dyDescent="0.3">
      <c r="B129" s="308"/>
      <c r="C129" s="1287"/>
      <c r="D129" s="1305" t="s">
        <v>247</v>
      </c>
      <c r="E129" s="1324" t="s">
        <v>248</v>
      </c>
    </row>
    <row r="130" spans="2:5" ht="18" x14ac:dyDescent="0.3">
      <c r="B130" s="308"/>
      <c r="C130" s="1287"/>
      <c r="D130" s="1304" t="s">
        <v>249</v>
      </c>
      <c r="E130" s="1324" t="s">
        <v>250</v>
      </c>
    </row>
    <row r="131" spans="2:5" ht="18.600000000000001" thickBot="1" x14ac:dyDescent="0.35">
      <c r="B131" s="309"/>
      <c r="C131" s="1306"/>
      <c r="D131" s="1307" t="s">
        <v>251</v>
      </c>
      <c r="E131" s="1335" t="s">
        <v>252</v>
      </c>
    </row>
    <row r="132" spans="2:5" ht="18" x14ac:dyDescent="0.3">
      <c r="B132" s="1361" t="s">
        <v>253</v>
      </c>
      <c r="C132" s="1362" t="s">
        <v>254</v>
      </c>
      <c r="D132" s="1363" t="s">
        <v>255</v>
      </c>
      <c r="E132" s="1364" t="s">
        <v>256</v>
      </c>
    </row>
    <row r="133" spans="2:5" ht="18" x14ac:dyDescent="0.3">
      <c r="B133" s="1365"/>
      <c r="C133" s="1366"/>
      <c r="D133" s="1367" t="s">
        <v>257</v>
      </c>
      <c r="E133" s="1368" t="s">
        <v>258</v>
      </c>
    </row>
    <row r="134" spans="2:5" ht="18" x14ac:dyDescent="0.3">
      <c r="B134" s="1365"/>
      <c r="C134" s="1366"/>
      <c r="D134" s="1367" t="s">
        <v>259</v>
      </c>
      <c r="E134" s="1368" t="s">
        <v>260</v>
      </c>
    </row>
    <row r="135" spans="2:5" ht="18" x14ac:dyDescent="0.3">
      <c r="B135" s="1365"/>
      <c r="C135" s="1366"/>
      <c r="D135" s="1367" t="s">
        <v>261</v>
      </c>
      <c r="E135" s="1368" t="s">
        <v>262</v>
      </c>
    </row>
    <row r="136" spans="2:5" ht="18" x14ac:dyDescent="0.3">
      <c r="B136" s="1365"/>
      <c r="C136" s="1366"/>
      <c r="D136" s="1367" t="s">
        <v>263</v>
      </c>
      <c r="E136" s="1368" t="s">
        <v>264</v>
      </c>
    </row>
    <row r="137" spans="2:5" ht="18.600000000000001" thickBot="1" x14ac:dyDescent="0.35">
      <c r="B137" s="1369"/>
      <c r="C137" s="1370"/>
      <c r="D137" s="1371" t="s">
        <v>92</v>
      </c>
      <c r="E137" s="1372" t="s">
        <v>265</v>
      </c>
    </row>
    <row r="139" spans="2:5" customFormat="1" x14ac:dyDescent="0.3"/>
    <row r="140" spans="2:5" customFormat="1" x14ac:dyDescent="0.3"/>
    <row r="141" spans="2:5" customFormat="1" x14ac:dyDescent="0.3"/>
  </sheetData>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3AC93-CC2E-441C-B5E3-40393E4A8C75}">
  <dimension ref="A1:J65"/>
  <sheetViews>
    <sheetView workbookViewId="0">
      <selection activeCell="J11" sqref="J11"/>
    </sheetView>
  </sheetViews>
  <sheetFormatPr defaultRowHeight="14.4" x14ac:dyDescent="0.3"/>
  <cols>
    <col min="1" max="1" width="2.6640625" customWidth="1"/>
    <col min="2" max="2" width="42.6640625" bestFit="1" customWidth="1"/>
    <col min="3" max="3" width="41.109375" bestFit="1" customWidth="1"/>
    <col min="4" max="4" width="43" customWidth="1"/>
    <col min="5" max="5" width="43.33203125" bestFit="1" customWidth="1"/>
    <col min="6" max="6" width="29.33203125" bestFit="1" customWidth="1"/>
    <col min="7" max="7" width="30" bestFit="1" customWidth="1"/>
    <col min="8" max="8" width="37.44140625" bestFit="1" customWidth="1"/>
    <col min="9" max="9" width="31.6640625" bestFit="1" customWidth="1"/>
    <col min="10" max="10" width="19.6640625" customWidth="1"/>
    <col min="11" max="11" width="39.5546875" bestFit="1" customWidth="1"/>
  </cols>
  <sheetData>
    <row r="1" spans="1:10" ht="21" x14ac:dyDescent="0.4">
      <c r="A1" s="150" t="s">
        <v>1379</v>
      </c>
    </row>
    <row r="2" spans="1:10" ht="14.4" customHeight="1" x14ac:dyDescent="0.3"/>
    <row r="3" spans="1:10" ht="15" thickBot="1" x14ac:dyDescent="0.35">
      <c r="B3" s="287" t="s">
        <v>1216</v>
      </c>
      <c r="C3" s="287" t="s">
        <v>1187</v>
      </c>
      <c r="D3" s="287" t="s">
        <v>1205</v>
      </c>
      <c r="E3" s="287" t="s">
        <v>1221</v>
      </c>
      <c r="F3" s="287" t="s">
        <v>1240</v>
      </c>
      <c r="G3" s="287" t="s">
        <v>1233</v>
      </c>
      <c r="H3" s="287" t="s">
        <v>1197</v>
      </c>
      <c r="I3" s="287" t="s">
        <v>1300</v>
      </c>
      <c r="J3" s="288" t="s">
        <v>130</v>
      </c>
    </row>
    <row r="4" spans="1:10" ht="15" thickBot="1" x14ac:dyDescent="0.35">
      <c r="B4" s="281" t="s">
        <v>1282</v>
      </c>
      <c r="C4" s="282" t="s">
        <v>1188</v>
      </c>
      <c r="D4" s="282" t="s">
        <v>1206</v>
      </c>
      <c r="E4" s="282" t="s">
        <v>1222</v>
      </c>
      <c r="F4" s="282" t="s">
        <v>1304</v>
      </c>
      <c r="G4" s="282" t="s">
        <v>1318</v>
      </c>
      <c r="H4" s="282" t="s">
        <v>1198</v>
      </c>
      <c r="I4" s="282" t="s">
        <v>1301</v>
      </c>
      <c r="J4" s="283"/>
    </row>
    <row r="5" spans="1:10" ht="15" thickBot="1" x14ac:dyDescent="0.35">
      <c r="B5" s="281" t="s">
        <v>1270</v>
      </c>
      <c r="C5" s="282" t="s">
        <v>1193</v>
      </c>
      <c r="D5" s="282" t="s">
        <v>1208</v>
      </c>
      <c r="E5" s="282" t="s">
        <v>1257</v>
      </c>
      <c r="F5" s="282" t="s">
        <v>1265</v>
      </c>
      <c r="G5" s="282" t="s">
        <v>1320</v>
      </c>
      <c r="H5" s="282" t="s">
        <v>1202</v>
      </c>
      <c r="I5" s="282" t="s">
        <v>1380</v>
      </c>
      <c r="J5" s="283"/>
    </row>
    <row r="6" spans="1:10" ht="15" thickBot="1" x14ac:dyDescent="0.35">
      <c r="B6" s="281" t="s">
        <v>1312</v>
      </c>
      <c r="C6" s="282" t="s">
        <v>1225</v>
      </c>
      <c r="D6" s="282" t="s">
        <v>1268</v>
      </c>
      <c r="E6" s="282" t="s">
        <v>1253</v>
      </c>
      <c r="F6" s="282" t="s">
        <v>1241</v>
      </c>
      <c r="G6" s="282" t="s">
        <v>1234</v>
      </c>
      <c r="H6" s="282" t="s">
        <v>1247</v>
      </c>
      <c r="I6" s="282"/>
      <c r="J6" s="283"/>
    </row>
    <row r="7" spans="1:10" ht="15" thickBot="1" x14ac:dyDescent="0.35">
      <c r="B7" s="281" t="s">
        <v>1261</v>
      </c>
      <c r="C7" s="282" t="s">
        <v>1315</v>
      </c>
      <c r="D7" s="282" t="s">
        <v>1211</v>
      </c>
      <c r="E7" s="282"/>
      <c r="F7" s="282"/>
      <c r="G7" s="282" t="s">
        <v>1381</v>
      </c>
      <c r="H7" s="282"/>
      <c r="I7" s="282"/>
      <c r="J7" s="283"/>
    </row>
    <row r="8" spans="1:10" ht="15" thickBot="1" x14ac:dyDescent="0.35">
      <c r="B8" s="281" t="s">
        <v>1293</v>
      </c>
      <c r="C8" s="282" t="s">
        <v>1251</v>
      </c>
      <c r="D8" s="282"/>
      <c r="E8" s="282"/>
      <c r="F8" s="282"/>
      <c r="G8" s="282"/>
      <c r="H8" s="282"/>
      <c r="I8" s="282"/>
      <c r="J8" s="283"/>
    </row>
    <row r="9" spans="1:10" ht="15" thickBot="1" x14ac:dyDescent="0.35">
      <c r="B9" s="281" t="s">
        <v>1217</v>
      </c>
      <c r="C9" s="282" t="s">
        <v>1382</v>
      </c>
      <c r="D9" s="282"/>
      <c r="E9" s="282"/>
      <c r="F9" s="282"/>
      <c r="G9" s="282"/>
      <c r="H9" s="282"/>
      <c r="I9" s="282"/>
      <c r="J9" s="283"/>
    </row>
    <row r="10" spans="1:10" ht="15" thickBot="1" x14ac:dyDescent="0.35">
      <c r="B10" s="281" t="s">
        <v>1277</v>
      </c>
      <c r="C10" s="282"/>
      <c r="D10" s="282"/>
      <c r="E10" s="282"/>
      <c r="F10" s="282"/>
      <c r="G10" s="282"/>
      <c r="H10" s="282"/>
      <c r="I10" s="282"/>
      <c r="J10" s="283"/>
    </row>
    <row r="11" spans="1:10" ht="15" thickBot="1" x14ac:dyDescent="0.35">
      <c r="B11" s="284" t="s">
        <v>1314</v>
      </c>
      <c r="C11" s="285"/>
      <c r="D11" s="285"/>
      <c r="E11" s="285"/>
      <c r="F11" s="285"/>
      <c r="G11" s="285"/>
      <c r="H11" s="285"/>
      <c r="I11" s="285"/>
      <c r="J11" s="286"/>
    </row>
    <row r="13" spans="1:10" hidden="1" x14ac:dyDescent="0.3"/>
    <row r="14" spans="1:10" hidden="1" x14ac:dyDescent="0.3"/>
    <row r="15" spans="1:10" hidden="1" x14ac:dyDescent="0.3"/>
    <row r="16" spans="1:10" hidden="1" x14ac:dyDescent="0.3"/>
    <row r="17" spans="2:5" hidden="1" x14ac:dyDescent="0.3">
      <c r="B17" t="str">
        <f>+B3</f>
        <v>Techniek en gebouwde omgeving</v>
      </c>
      <c r="C17">
        <f>+COUNTIF(ExamenleverancierMetadata!$F$6:$FF233,Sectorkamers!B17)</f>
        <v>32</v>
      </c>
      <c r="D17" t="str" cm="1">
        <f t="array" ref="D17:D24">+Sectorkamer[Techniek en gebouwde omgeving]</f>
        <v>Metaal metalektro</v>
      </c>
      <c r="E17">
        <f>+COUNTIF(ExamenleverancierMetadata!$G$6:$G$233,Sectorkamers!D17)</f>
        <v>5</v>
      </c>
    </row>
    <row r="18" spans="2:5" hidden="1" x14ac:dyDescent="0.3">
      <c r="D18" t="str">
        <v>Technische installaties en systemen</v>
      </c>
      <c r="E18">
        <f>+COUNTIF(ExamenleverancierMetadata!$G$6:$G$233,Sectorkamers!D18)</f>
        <v>6</v>
      </c>
    </row>
    <row r="19" spans="2:5" hidden="1" x14ac:dyDescent="0.3">
      <c r="D19" t="str">
        <v>Infra</v>
      </c>
      <c r="E19">
        <f>+COUNTIF(ExamenleverancierMetadata!$G$6:$G$233,Sectorkamers!D19)</f>
        <v>1</v>
      </c>
    </row>
    <row r="20" spans="2:5" hidden="1" x14ac:dyDescent="0.3">
      <c r="D20" t="str">
        <v>Hout en meubel</v>
      </c>
      <c r="E20">
        <f>+COUNTIF(ExamenleverancierMetadata!$G$6:$G$233,Sectorkamers!D20)</f>
        <v>1</v>
      </c>
    </row>
    <row r="21" spans="2:5" hidden="1" x14ac:dyDescent="0.3">
      <c r="D21" t="str">
        <v>Afbouw en onderhoud</v>
      </c>
      <c r="E21">
        <f>+COUNTIF(ExamenleverancierMetadata!$G$6:$G$233,Sectorkamers!D21)</f>
        <v>5</v>
      </c>
    </row>
    <row r="22" spans="2:5" hidden="1" x14ac:dyDescent="0.3">
      <c r="D22" t="str">
        <v>Bouw en gespecialiseerde aanneming</v>
      </c>
      <c r="E22">
        <f>+COUNTIF(ExamenleverancierMetadata!$G$6:$G$233,Sectorkamers!D22)</f>
        <v>4</v>
      </c>
    </row>
    <row r="23" spans="2:5" hidden="1" x14ac:dyDescent="0.3">
      <c r="D23" t="str">
        <v>Procesindustrie en laboratoria</v>
      </c>
      <c r="E23">
        <f>+COUNTIF(ExamenleverancierMetadata!$G$6:$G$233,Sectorkamers!D23)</f>
        <v>5</v>
      </c>
    </row>
    <row r="24" spans="2:5" hidden="1" x14ac:dyDescent="0.3">
      <c r="D24" t="str">
        <v>Energietransitie, circulariteit en klimaatadaptie</v>
      </c>
      <c r="E24">
        <f>+COUNTIF(ExamenleverancierMetadata!$G$6:$G$233,Sectorkamers!D24)</f>
        <v>1</v>
      </c>
    </row>
    <row r="25" spans="2:5" hidden="1" x14ac:dyDescent="0.3">
      <c r="B25" t="str">
        <f>+Sectorkamer[[#Headers],[Mobiliteit, transport, logistiek en maritiem]]</f>
        <v>Mobiliteit, transport, logistiek en maritiem</v>
      </c>
      <c r="C25">
        <f>+COUNTIF(ExamenleverancierMetadata!$F$6:$FF241,Sectorkamers!B25)</f>
        <v>20</v>
      </c>
      <c r="D25" t="str" cm="1">
        <f t="array" ref="D25:D30">+C4:C9</f>
        <v>Mobiliteit</v>
      </c>
      <c r="E25">
        <f>+COUNTIF(ExamenleverancierMetadata!$G$6:$G$233,Sectorkamers!D25)</f>
        <v>8</v>
      </c>
    </row>
    <row r="26" spans="2:5" hidden="1" x14ac:dyDescent="0.3">
      <c r="D26" t="str">
        <v>Carosserie</v>
      </c>
      <c r="E26">
        <f>+COUNTIF(ExamenleverancierMetadata!$G$6:$G$233,Sectorkamers!D26)</f>
        <v>4</v>
      </c>
    </row>
    <row r="27" spans="2:5" hidden="1" x14ac:dyDescent="0.3">
      <c r="D27" t="str">
        <v>Transport en logistiek</v>
      </c>
      <c r="E27">
        <f>+COUNTIF(ExamenleverancierMetadata!$G$6:$G$233,Sectorkamers!D27)</f>
        <v>6</v>
      </c>
    </row>
    <row r="28" spans="2:5" hidden="1" x14ac:dyDescent="0.3">
      <c r="D28" t="str">
        <v>Luchtvaart</v>
      </c>
      <c r="E28">
        <f>+COUNTIF(ExamenleverancierMetadata!$G$6:$G$233,Sectorkamers!D28)</f>
        <v>1</v>
      </c>
    </row>
    <row r="29" spans="2:5" hidden="1" x14ac:dyDescent="0.3">
      <c r="D29" t="str">
        <v>Maritiem</v>
      </c>
      <c r="E29">
        <f>+COUNTIF(ExamenleverancierMetadata!$G$6:$G$233,Sectorkamers!D29)</f>
        <v>1</v>
      </c>
    </row>
    <row r="30" spans="2:5" hidden="1" x14ac:dyDescent="0.3">
      <c r="D30" t="str">
        <v>Rail</v>
      </c>
      <c r="E30">
        <f>+COUNTIF(ExamenleverancierMetadata!$G$6:$G$233,Sectorkamers!D30)</f>
        <v>0</v>
      </c>
    </row>
    <row r="31" spans="2:5" hidden="1" x14ac:dyDescent="0.3">
      <c r="B31" t="str">
        <f>+Sectorkamer[[#Headers],[Zorg, welzijn en sport]]</f>
        <v>Zorg, welzijn en sport</v>
      </c>
      <c r="C31">
        <f>+COUNTIF(ExamenleverancierMetadata!$F$6:$FF247,Sectorkamers!B31)</f>
        <v>35</v>
      </c>
      <c r="D31" t="str" cm="1">
        <f t="array" ref="D31:D34">+D4:D7</f>
        <v>Zorg en Welzijn</v>
      </c>
      <c r="E31">
        <f>+COUNTIF(ExamenleverancierMetadata!$G$6:$G$233,Sectorkamers!D31)</f>
        <v>14</v>
      </c>
    </row>
    <row r="32" spans="2:5" hidden="1" x14ac:dyDescent="0.3">
      <c r="D32" t="str">
        <v>Sport en bewegen</v>
      </c>
      <c r="E32">
        <f>+COUNTIF(ExamenleverancierMetadata!$G$6:$G$233,Sectorkamers!D32)</f>
        <v>4</v>
      </c>
    </row>
    <row r="33" spans="2:5" hidden="1" x14ac:dyDescent="0.3">
      <c r="D33" t="str">
        <v>Uiterlijke verzorging</v>
      </c>
      <c r="E33">
        <f>+COUNTIF(ExamenleverancierMetadata!$G$6:$G$233,Sectorkamers!D33)</f>
        <v>10</v>
      </c>
    </row>
    <row r="34" spans="2:5" hidden="1" x14ac:dyDescent="0.3">
      <c r="D34" t="str">
        <v>Assisterende gezondheidszorg</v>
      </c>
      <c r="E34">
        <f>+COUNTIF(ExamenleverancierMetadata!$G$6:$G$233,Sectorkamers!D34)</f>
        <v>3</v>
      </c>
    </row>
    <row r="35" spans="2:5" hidden="1" x14ac:dyDescent="0.3">
      <c r="B35" t="str">
        <f>+Sectorkamer[[#Headers],[Handel]]</f>
        <v>Handel</v>
      </c>
      <c r="C35">
        <f>+COUNTIF(ExamenleverancierMetadata!$F$6:$FF251,Sectorkamers!B35)</f>
        <v>13</v>
      </c>
      <c r="D35" t="str" cm="1">
        <f t="array" ref="D35:D37">+E4:E6</f>
        <v>Commercie, internationale handel, groothandel</v>
      </c>
      <c r="E35">
        <f>+COUNTIF(ExamenleverancierMetadata!$G$6:$G$233,Sectorkamers!D35)</f>
        <v>7</v>
      </c>
    </row>
    <row r="36" spans="2:5" hidden="1" x14ac:dyDescent="0.3">
      <c r="D36" t="str">
        <v>Retail</v>
      </c>
      <c r="E36">
        <f>+COUNTIF(ExamenleverancierMetadata!$G$6:$G$233,Sectorkamers!D36)</f>
        <v>5</v>
      </c>
    </row>
    <row r="37" spans="2:5" hidden="1" x14ac:dyDescent="0.3">
      <c r="D37" t="str">
        <v>Mode, interieur, tapijt en textiel</v>
      </c>
      <c r="E37">
        <f>+COUNTIF(ExamenleverancierMetadata!$G$6:$G$233,Sectorkamers!D37)</f>
        <v>1</v>
      </c>
    </row>
    <row r="38" spans="2:5" hidden="1" x14ac:dyDescent="0.3">
      <c r="B38" t="str">
        <f>+Sectorkamer[[#Headers],[ICT en creatieve industrie]]</f>
        <v>ICT en creatieve industrie</v>
      </c>
      <c r="C38">
        <f>+COUNTIF(ExamenleverancierMetadata!$F$6:$FF254,Sectorkamers!B38)</f>
        <v>11</v>
      </c>
      <c r="D38" t="str" cm="1">
        <f t="array" ref="D38:D40">+F4:F6</f>
        <v>Kunsten en entertainment</v>
      </c>
      <c r="E38">
        <f>+COUNTIF(ExamenleverancierMetadata!$G$6:$G$233,Sectorkamers!D38)</f>
        <v>2</v>
      </c>
    </row>
    <row r="39" spans="2:5" hidden="1" x14ac:dyDescent="0.3">
      <c r="D39" t="str">
        <v>Communicatie, media en design</v>
      </c>
      <c r="E39">
        <f>+COUNTIF(ExamenleverancierMetadata!$G$6:$G$233,Sectorkamers!D39)</f>
        <v>3</v>
      </c>
    </row>
    <row r="40" spans="2:5" hidden="1" x14ac:dyDescent="0.3">
      <c r="D40" t="str">
        <v>Ict</v>
      </c>
      <c r="E40">
        <f>+COUNTIF(ExamenleverancierMetadata!$G$6:$G$233,Sectorkamers!D40)</f>
        <v>5</v>
      </c>
    </row>
    <row r="41" spans="2:5" hidden="1" x14ac:dyDescent="0.3">
      <c r="B41" t="str">
        <f>+Sectorkamer[[#Headers],[Voedsel, groen en gastvrijheid]]</f>
        <v>Voedsel, groen en gastvrijheid</v>
      </c>
      <c r="C41">
        <f>+COUNTIF(ExamenleverancierMetadata!$F$6:$FF257,Sectorkamers!B41)</f>
        <v>17</v>
      </c>
      <c r="D41" t="str" cm="1">
        <f t="array" ref="D41:D44">+G4:G7</f>
        <v>Groen</v>
      </c>
      <c r="E41">
        <f>+COUNTIF(ExamenleverancierMetadata!$G$6:$G$233,Sectorkamers!D41)</f>
        <v>1</v>
      </c>
    </row>
    <row r="42" spans="2:5" hidden="1" x14ac:dyDescent="0.3">
      <c r="D42" t="str">
        <v>Voeding</v>
      </c>
      <c r="E42">
        <f>+COUNTIF(ExamenleverancierMetadata!$G$6:$G$233,Sectorkamers!D42)</f>
        <v>1</v>
      </c>
    </row>
    <row r="43" spans="2:5" hidden="1" x14ac:dyDescent="0.3">
      <c r="D43" t="str">
        <v>Gastvrijheid</v>
      </c>
      <c r="E43">
        <f>+COUNTIF(ExamenleverancierMetadata!$G$6:$G$233,Sectorkamers!D43)</f>
        <v>15</v>
      </c>
    </row>
    <row r="44" spans="2:5" hidden="1" x14ac:dyDescent="0.3">
      <c r="D44" t="str">
        <v>Winkelambacht</v>
      </c>
      <c r="E44">
        <f>+COUNTIF(ExamenleverancierMetadata!$G$6:$G$233,Sectorkamers!D44)</f>
        <v>0</v>
      </c>
    </row>
    <row r="45" spans="2:5" hidden="1" x14ac:dyDescent="0.3">
      <c r="B45" t="str">
        <f>+Sectorkamer[[#Headers],[Zakelijke dienstverlening en veiligheid]]</f>
        <v>Zakelijke dienstverlening en veiligheid</v>
      </c>
      <c r="C45">
        <f>+COUNTIF(ExamenleverancierMetadata!$F$6:$FF261,Sectorkamers!B45)</f>
        <v>24</v>
      </c>
      <c r="D45" t="str" cm="1">
        <f t="array" ref="D45:D47">+H4:H6</f>
        <v>Office, marketing en events</v>
      </c>
      <c r="E45">
        <f>+COUNTIF(ExamenleverancierMetadata!$G$6:$G$233,Sectorkamers!D45)</f>
        <v>11</v>
      </c>
    </row>
    <row r="46" spans="2:5" hidden="1" x14ac:dyDescent="0.3">
      <c r="D46" t="str">
        <v>Financieel en juridisch</v>
      </c>
      <c r="E46">
        <f>+COUNTIF(ExamenleverancierMetadata!$G$6:$G$233,Sectorkamers!D46)</f>
        <v>8</v>
      </c>
    </row>
    <row r="47" spans="2:5" hidden="1" x14ac:dyDescent="0.3">
      <c r="D47" t="str">
        <v>Orde en veiligheid</v>
      </c>
      <c r="E47">
        <f>+COUNTIF(ExamenleverancierMetadata!$G$6:$G$233,Sectorkamers!D47)</f>
        <v>5</v>
      </c>
    </row>
    <row r="48" spans="2:5" hidden="1" x14ac:dyDescent="0.3">
      <c r="B48" t="str">
        <f>+Sectorkamer[[#Headers],[Specialistisch vakmanschap]]</f>
        <v>Specialistisch vakmanschap</v>
      </c>
      <c r="D48" t="str" cm="1">
        <f t="array" ref="D48:D49">+I4:I5</f>
        <v>Gezonheidtechnisch vakmanschap</v>
      </c>
      <c r="E48">
        <f>+COUNTIF(ExamenleverancierMetadata!$G$6:$G$233,Sectorkamers!D48)</f>
        <v>4</v>
      </c>
    </row>
    <row r="49" spans="2:5" hidden="1" x14ac:dyDescent="0.3">
      <c r="D49" t="str">
        <v>Creatief vakmanschap</v>
      </c>
      <c r="E49">
        <f>+COUNTIF(ExamenleverancierMetadata!$G$6:$G$233,Sectorkamers!D49)</f>
        <v>0</v>
      </c>
    </row>
    <row r="50" spans="2:5" hidden="1" x14ac:dyDescent="0.3">
      <c r="B50" t="str">
        <f>+Sectorkamer[[#Headers],[Entree]]</f>
        <v>Entree</v>
      </c>
      <c r="C50">
        <f>+COUNTIF(ExamenleverancierMetadata!$F$6:$FF266,Sectorkamers!B50)</f>
        <v>2</v>
      </c>
      <c r="D50" t="str">
        <f>+B50</f>
        <v>Entree</v>
      </c>
      <c r="E50">
        <f>+COUNTIF(ExamenleverancierMetadata!$G$6:$G$233,Sectorkamers!D50)</f>
        <v>0</v>
      </c>
    </row>
    <row r="51" spans="2:5" hidden="1" x14ac:dyDescent="0.3"/>
    <row r="52" spans="2:5" hidden="1" x14ac:dyDescent="0.3"/>
    <row r="53" spans="2:5" hidden="1" x14ac:dyDescent="0.3"/>
    <row r="54" spans="2:5" hidden="1" x14ac:dyDescent="0.3"/>
    <row r="55" spans="2:5" hidden="1" x14ac:dyDescent="0.3"/>
    <row r="56" spans="2:5" hidden="1" x14ac:dyDescent="0.3"/>
    <row r="57" spans="2:5" hidden="1" x14ac:dyDescent="0.3"/>
    <row r="58" spans="2:5" hidden="1" x14ac:dyDescent="0.3"/>
    <row r="59" spans="2:5" hidden="1" x14ac:dyDescent="0.3"/>
    <row r="60" spans="2:5" hidden="1" x14ac:dyDescent="0.3"/>
    <row r="61" spans="2:5" hidden="1" x14ac:dyDescent="0.3"/>
    <row r="62" spans="2:5" hidden="1" x14ac:dyDescent="0.3"/>
    <row r="63" spans="2:5" hidden="1" x14ac:dyDescent="0.3"/>
    <row r="64" spans="2:5" hidden="1" x14ac:dyDescent="0.3"/>
    <row r="65" hidden="1" x14ac:dyDescent="0.3"/>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FC78-B962-4EB1-931A-22A89B32663F}">
  <dimension ref="A1:Q85"/>
  <sheetViews>
    <sheetView workbookViewId="0">
      <selection activeCell="A15" sqref="A15:XFD85"/>
    </sheetView>
  </sheetViews>
  <sheetFormatPr defaultRowHeight="14.4" x14ac:dyDescent="0.3"/>
  <cols>
    <col min="1" max="1" width="2.6640625" customWidth="1"/>
    <col min="2" max="2" width="29" customWidth="1"/>
    <col min="3" max="3" width="46" customWidth="1"/>
    <col min="4" max="4" width="16.5546875" customWidth="1"/>
    <col min="5" max="5" width="31.109375" customWidth="1"/>
    <col min="6" max="6" width="38.5546875" customWidth="1"/>
    <col min="7" max="7" width="25" customWidth="1"/>
    <col min="8" max="8" width="39.33203125" customWidth="1"/>
    <col min="9" max="9" width="27.33203125" customWidth="1"/>
    <col min="10" max="10" width="25.88671875" customWidth="1"/>
    <col min="11" max="11" width="28.88671875" customWidth="1"/>
    <col min="12" max="12" width="23.44140625" customWidth="1"/>
    <col min="13" max="13" width="34.5546875" customWidth="1"/>
    <col min="14" max="14" width="23.88671875" customWidth="1"/>
    <col min="15" max="15" width="22.44140625" customWidth="1"/>
    <col min="16" max="16" width="33.33203125" customWidth="1"/>
    <col min="17" max="17" width="29.5546875" customWidth="1"/>
  </cols>
  <sheetData>
    <row r="1" spans="1:17" ht="21" x14ac:dyDescent="0.4">
      <c r="A1" s="150" t="s">
        <v>1383</v>
      </c>
      <c r="B1" s="150"/>
    </row>
    <row r="2" spans="1:17" ht="14.4" customHeight="1" x14ac:dyDescent="0.35">
      <c r="B2" s="6"/>
      <c r="C2" s="6"/>
    </row>
    <row r="3" spans="1:17" s="294" customFormat="1" ht="14.4" customHeight="1" x14ac:dyDescent="0.3">
      <c r="B3" s="581" t="s">
        <v>1262</v>
      </c>
      <c r="C3" s="581" t="s">
        <v>1288</v>
      </c>
      <c r="D3" s="581" t="s">
        <v>1218</v>
      </c>
      <c r="E3" s="581" t="s">
        <v>1199</v>
      </c>
      <c r="F3" s="581" t="s">
        <v>1223</v>
      </c>
      <c r="G3" s="581" t="s">
        <v>1260</v>
      </c>
      <c r="H3" s="581" t="s">
        <v>1242</v>
      </c>
      <c r="I3" s="581" t="s">
        <v>1266</v>
      </c>
      <c r="J3" s="581" t="s">
        <v>1189</v>
      </c>
      <c r="K3" s="581" t="s">
        <v>1272</v>
      </c>
      <c r="L3" s="581" t="s">
        <v>1235</v>
      </c>
      <c r="M3" s="581" t="s">
        <v>1226</v>
      </c>
      <c r="N3" s="581" t="s">
        <v>1268</v>
      </c>
      <c r="O3" s="581" t="s">
        <v>1209</v>
      </c>
      <c r="P3" s="581" t="s">
        <v>1319</v>
      </c>
      <c r="Q3" s="581" t="s">
        <v>1207</v>
      </c>
    </row>
    <row r="4" spans="1:17" ht="14.4" customHeight="1" x14ac:dyDescent="0.3">
      <c r="B4" s="577" t="s">
        <v>1263</v>
      </c>
      <c r="C4" s="577" t="s">
        <v>1302</v>
      </c>
      <c r="D4" s="577" t="s">
        <v>1219</v>
      </c>
      <c r="E4" s="577" t="s">
        <v>1227</v>
      </c>
      <c r="F4" s="577" t="s">
        <v>1224</v>
      </c>
      <c r="G4" s="577" t="s">
        <v>1384</v>
      </c>
      <c r="H4" s="577" t="s">
        <v>1385</v>
      </c>
      <c r="I4" s="577" t="s">
        <v>1386</v>
      </c>
      <c r="J4" s="577" t="s">
        <v>1194</v>
      </c>
      <c r="K4" s="577" t="s">
        <v>1311</v>
      </c>
      <c r="L4" s="577" t="s">
        <v>1236</v>
      </c>
      <c r="M4" s="577" t="s">
        <v>65</v>
      </c>
      <c r="N4" s="577" t="s">
        <v>1305</v>
      </c>
      <c r="O4" s="577" t="s">
        <v>1321</v>
      </c>
      <c r="P4" s="577" t="s">
        <v>1387</v>
      </c>
      <c r="Q4" s="577" t="s">
        <v>1388</v>
      </c>
    </row>
    <row r="5" spans="1:17" ht="14.4" customHeight="1" x14ac:dyDescent="0.3">
      <c r="B5" s="578" t="s">
        <v>1294</v>
      </c>
      <c r="C5" s="578" t="s">
        <v>1389</v>
      </c>
      <c r="D5" s="578" t="s">
        <v>1313</v>
      </c>
      <c r="E5" s="578" t="s">
        <v>1256</v>
      </c>
      <c r="F5" s="578" t="s">
        <v>1258</v>
      </c>
      <c r="G5" s="578" t="s">
        <v>1390</v>
      </c>
      <c r="H5" s="578" t="s">
        <v>1391</v>
      </c>
      <c r="I5" s="578" t="s">
        <v>1392</v>
      </c>
      <c r="J5" s="578" t="s">
        <v>1190</v>
      </c>
      <c r="K5" s="578" t="s">
        <v>1276</v>
      </c>
      <c r="L5" s="578" t="s">
        <v>1239</v>
      </c>
      <c r="M5" s="578" t="s">
        <v>1315</v>
      </c>
      <c r="N5" s="578" t="s">
        <v>1306</v>
      </c>
      <c r="O5" s="578" t="s">
        <v>1248</v>
      </c>
      <c r="P5" s="578" t="s">
        <v>1393</v>
      </c>
      <c r="Q5" s="578" t="s">
        <v>1212</v>
      </c>
    </row>
    <row r="6" spans="1:17" ht="14.4" customHeight="1" x14ac:dyDescent="0.3">
      <c r="B6" s="577" t="s">
        <v>1394</v>
      </c>
      <c r="C6" s="577" t="s">
        <v>1289</v>
      </c>
      <c r="D6" s="579"/>
      <c r="E6" s="577" t="s">
        <v>1200</v>
      </c>
      <c r="F6" s="577" t="s">
        <v>1254</v>
      </c>
      <c r="G6" s="577" t="s">
        <v>1259</v>
      </c>
      <c r="H6" s="577" t="s">
        <v>1243</v>
      </c>
      <c r="I6" s="577" t="s">
        <v>1267</v>
      </c>
      <c r="J6" s="579"/>
      <c r="K6" s="577" t="s">
        <v>1278</v>
      </c>
      <c r="L6" s="579"/>
      <c r="M6" s="577" t="s">
        <v>1252</v>
      </c>
      <c r="N6" s="577" t="s">
        <v>1308</v>
      </c>
      <c r="O6" s="577" t="s">
        <v>1250</v>
      </c>
      <c r="P6" s="577" t="s">
        <v>1395</v>
      </c>
      <c r="Q6" s="577" t="s">
        <v>1330</v>
      </c>
    </row>
    <row r="7" spans="1:17" ht="14.4" customHeight="1" x14ac:dyDescent="0.3">
      <c r="B7" s="580"/>
      <c r="C7" s="580"/>
      <c r="D7" s="580"/>
      <c r="E7" s="580"/>
      <c r="F7" s="580"/>
      <c r="G7" s="580"/>
      <c r="H7" s="580"/>
      <c r="I7" s="578" t="s">
        <v>1396</v>
      </c>
      <c r="J7" s="580"/>
      <c r="K7" s="578" t="s">
        <v>1397</v>
      </c>
      <c r="L7" s="580"/>
      <c r="M7" s="578" t="s">
        <v>1398</v>
      </c>
      <c r="N7" s="580"/>
      <c r="O7" s="578" t="s">
        <v>1208</v>
      </c>
      <c r="P7" s="578" t="s">
        <v>1399</v>
      </c>
      <c r="Q7" s="578" t="s">
        <v>1231</v>
      </c>
    </row>
    <row r="8" spans="1:17" ht="14.4" customHeight="1" x14ac:dyDescent="0.3">
      <c r="B8" s="579"/>
      <c r="C8" s="579"/>
      <c r="D8" s="579"/>
      <c r="E8" s="579"/>
      <c r="F8" s="579"/>
      <c r="G8" s="579"/>
      <c r="H8" s="579"/>
      <c r="I8" s="579"/>
      <c r="J8" s="579"/>
      <c r="K8" s="577" t="s">
        <v>1283</v>
      </c>
      <c r="L8" s="579"/>
      <c r="M8" s="579"/>
      <c r="N8" s="579"/>
      <c r="O8" s="579"/>
      <c r="P8" s="577" t="s">
        <v>1400</v>
      </c>
      <c r="Q8" s="577" t="s">
        <v>1331</v>
      </c>
    </row>
    <row r="9" spans="1:17" ht="14.4" customHeight="1" x14ac:dyDescent="0.3">
      <c r="B9" s="580"/>
      <c r="C9" s="580"/>
      <c r="D9" s="580"/>
      <c r="E9" s="580"/>
      <c r="F9" s="580"/>
      <c r="G9" s="580"/>
      <c r="H9" s="580"/>
      <c r="I9" s="580"/>
      <c r="J9" s="580"/>
      <c r="K9" s="580"/>
      <c r="L9" s="580"/>
      <c r="M9" s="580"/>
      <c r="N9" s="580"/>
      <c r="O9" s="580"/>
      <c r="P9" s="578" t="s">
        <v>1401</v>
      </c>
      <c r="Q9" s="580"/>
    </row>
    <row r="10" spans="1:17" ht="14.4" customHeight="1" x14ac:dyDescent="0.3">
      <c r="B10" s="579"/>
      <c r="C10" s="579"/>
      <c r="D10" s="579"/>
      <c r="E10" s="579"/>
      <c r="F10" s="579"/>
      <c r="G10" s="579"/>
      <c r="H10" s="579"/>
      <c r="I10" s="579"/>
      <c r="J10" s="579"/>
      <c r="K10" s="579"/>
      <c r="L10" s="579"/>
      <c r="M10" s="579"/>
      <c r="N10" s="579"/>
      <c r="O10" s="579"/>
      <c r="P10" s="577" t="s">
        <v>1402</v>
      </c>
      <c r="Q10" s="579"/>
    </row>
    <row r="11" spans="1:17" ht="14.4" customHeight="1" x14ac:dyDescent="0.3">
      <c r="B11" s="580"/>
      <c r="C11" s="580"/>
      <c r="D11" s="580"/>
      <c r="E11" s="580"/>
      <c r="F11" s="580"/>
      <c r="G11" s="580"/>
      <c r="H11" s="580"/>
      <c r="I11" s="580"/>
      <c r="J11" s="580"/>
      <c r="K11" s="580"/>
      <c r="L11" s="580"/>
      <c r="M11" s="580"/>
      <c r="N11" s="580"/>
      <c r="O11" s="580"/>
      <c r="P11" s="578" t="s">
        <v>1403</v>
      </c>
      <c r="Q11" s="580"/>
    </row>
    <row r="12" spans="1:17" ht="14.4" customHeight="1" x14ac:dyDescent="0.3">
      <c r="B12" s="579"/>
      <c r="C12" s="579"/>
      <c r="D12" s="579"/>
      <c r="E12" s="579"/>
      <c r="F12" s="579"/>
      <c r="G12" s="579"/>
      <c r="H12" s="579"/>
      <c r="I12" s="579"/>
      <c r="J12" s="579"/>
      <c r="K12" s="579"/>
      <c r="L12" s="579"/>
      <c r="M12" s="579"/>
      <c r="N12" s="579"/>
      <c r="O12" s="579"/>
      <c r="P12" s="579"/>
      <c r="Q12" s="579"/>
    </row>
    <row r="15" spans="1:17" hidden="1" x14ac:dyDescent="0.3"/>
    <row r="16" spans="1:17" hidden="1" x14ac:dyDescent="0.3">
      <c r="B16" t="str">
        <f>+Domeinen[[#Headers],[Afbouw, hout en onderhoud]]</f>
        <v>Afbouw, hout en onderhoud</v>
      </c>
      <c r="C16">
        <f>+COUNTIF(ExamenleverancierMetadata!H6:H233,'Domeinen en onderwijsclusters'!B16)</f>
        <v>7</v>
      </c>
      <c r="D16" t="str" cm="1">
        <f t="array" ref="D16:D18">+B4:B6</f>
        <v>Hout en Meubel</v>
      </c>
      <c r="E16">
        <f>+COUNTIF(ExamenleverancierMetadata!I$6:I$233,'Domeinen en onderwijsclusters'!D16)</f>
        <v>2</v>
      </c>
    </row>
    <row r="17" spans="2:5" hidden="1" x14ac:dyDescent="0.3">
      <c r="C17">
        <f>+COUNTIF(ExamenleverancierMetadata!H7:H234,'Domeinen en onderwijsclusters'!B17)</f>
        <v>0</v>
      </c>
      <c r="D17" t="str">
        <v>Schilderen en Onderhoud</v>
      </c>
      <c r="E17">
        <f>+COUNTIF(ExamenleverancierMetadata!I$6:I$233,'Domeinen en onderwijsclusters'!D17)</f>
        <v>4</v>
      </c>
    </row>
    <row r="18" spans="2:5" hidden="1" x14ac:dyDescent="0.3">
      <c r="C18">
        <f>+COUNTIF(ExamenleverancierMetadata!H8:H235,'Domeinen en onderwijsclusters'!B18)</f>
        <v>0</v>
      </c>
      <c r="D18" t="str">
        <v>Stukadoren en Afbouw</v>
      </c>
      <c r="E18">
        <f>+COUNTIF(ExamenleverancierMetadata!I$6:I$233,'Domeinen en onderwijsclusters'!D18)</f>
        <v>0</v>
      </c>
    </row>
    <row r="19" spans="2:5" hidden="1" x14ac:dyDescent="0.3">
      <c r="B19" t="str">
        <f>+Domeinen[[#Headers],[Ambacht, laboratorium en gezondheidstechniek]]</f>
        <v>Ambacht, laboratorium en gezondheidstechniek</v>
      </c>
      <c r="C19">
        <f>+COUNTIF(ExamenleverancierMetadata!H9:H236,'Domeinen en onderwijsclusters'!B19)</f>
        <v>5</v>
      </c>
      <c r="D19" t="str" cm="1">
        <f t="array" ref="D19:D21">+C4:C6</f>
        <v>Ambachtelijke techniek</v>
      </c>
      <c r="E19">
        <f>+COUNTIF(ExamenleverancierMetadata!I$6:I$233,'Domeinen en onderwijsclusters'!D19)</f>
        <v>4</v>
      </c>
    </row>
    <row r="20" spans="2:5" hidden="1" x14ac:dyDescent="0.3">
      <c r="C20">
        <f>+COUNTIF(ExamenleverancierMetadata!H10:H237,'Domeinen en onderwijsclusters'!B20)</f>
        <v>0</v>
      </c>
      <c r="D20" t="str">
        <v>Gezondheidstechniek</v>
      </c>
      <c r="E20">
        <f>+COUNTIF(ExamenleverancierMetadata!I$6:I$233,'Domeinen en onderwijsclusters'!D20)</f>
        <v>0</v>
      </c>
    </row>
    <row r="21" spans="2:5" hidden="1" x14ac:dyDescent="0.3">
      <c r="C21">
        <f>+COUNTIF(ExamenleverancierMetadata!H11:H238,'Domeinen en onderwijsclusters'!B21)</f>
        <v>0</v>
      </c>
      <c r="D21" t="str">
        <v>Laboratoriumtechniek</v>
      </c>
      <c r="E21">
        <f>+COUNTIF(ExamenleverancierMetadata!I$6:I$233,'Domeinen en onderwijsclusters'!D21)</f>
        <v>1</v>
      </c>
    </row>
    <row r="22" spans="2:5" hidden="1" x14ac:dyDescent="0.3">
      <c r="B22" t="str">
        <f>+Domeinen[[#Headers],[Bouw en infra]]</f>
        <v>Bouw en infra</v>
      </c>
      <c r="C22">
        <f>+COUNTIF(ExamenleverancierMetadata!H12:H239,'Domeinen en onderwijsclusters'!B22)</f>
        <v>7</v>
      </c>
      <c r="D22" t="str" cm="1">
        <f t="array" ref="D22:D23">+D4:D5</f>
        <v>Bouwkunde</v>
      </c>
      <c r="E22">
        <f>+COUNTIF(ExamenleverancierMetadata!I$6:I$233,'Domeinen en onderwijsclusters'!D22)</f>
        <v>5</v>
      </c>
    </row>
    <row r="23" spans="2:5" hidden="1" x14ac:dyDescent="0.3">
      <c r="C23">
        <f>+COUNTIF(ExamenleverancierMetadata!H13:H240,'Domeinen en onderwijsclusters'!B23)</f>
        <v>0</v>
      </c>
      <c r="D23" t="str">
        <v>Infrastructuur</v>
      </c>
      <c r="E23">
        <f>+COUNTIF(ExamenleverancierMetadata!I$6:I$233,'Domeinen en onderwijsclusters'!D23)</f>
        <v>2</v>
      </c>
    </row>
    <row r="24" spans="2:5" hidden="1" x14ac:dyDescent="0.3">
      <c r="B24" t="str">
        <f>+Domeinen[[#Headers],[Economie en administratie]]</f>
        <v>Economie en administratie</v>
      </c>
      <c r="C24">
        <f>+COUNTIF(ExamenleverancierMetadata!H14:H241,'Domeinen en onderwijsclusters'!B24)</f>
        <v>19</v>
      </c>
      <c r="D24" t="str" cm="1">
        <f t="array" ref="D24:D26">+E4:E6</f>
        <v>Administratieve dienstverlening</v>
      </c>
      <c r="E24">
        <f>+COUNTIF(ExamenleverancierMetadata!I$6:I$233,'Domeinen en onderwijsclusters'!D24)</f>
        <v>9</v>
      </c>
    </row>
    <row r="25" spans="2:5" hidden="1" x14ac:dyDescent="0.3">
      <c r="C25">
        <f>+COUNTIF(ExamenleverancierMetadata!H15:H242,'Domeinen en onderwijsclusters'!B25)</f>
        <v>0</v>
      </c>
      <c r="D25" t="str">
        <v>Commerciële dienstverlening</v>
      </c>
      <c r="E25">
        <f>+COUNTIF(ExamenleverancierMetadata!I$6:I$233,'Domeinen en onderwijsclusters'!D25)</f>
        <v>3</v>
      </c>
    </row>
    <row r="26" spans="2:5" hidden="1" x14ac:dyDescent="0.3">
      <c r="C26">
        <f>+COUNTIF(ExamenleverancierMetadata!H16:H243,'Domeinen en onderwijsclusters'!B26)</f>
        <v>0</v>
      </c>
      <c r="D26" t="str">
        <v>Zakelijke dienstverlening</v>
      </c>
      <c r="E26">
        <f>+COUNTIF(ExamenleverancierMetadata!I$6:I$233,'Domeinen en onderwijsclusters'!D26)</f>
        <v>9</v>
      </c>
    </row>
    <row r="27" spans="2:5" hidden="1" x14ac:dyDescent="0.3">
      <c r="B27" t="str">
        <f>+Domeinen[[#Headers],[Handel en ondernemerschap]]</f>
        <v>Handel en ondernemerschap</v>
      </c>
      <c r="C27">
        <f>+COUNTIF(ExamenleverancierMetadata!H17:H244,'Domeinen en onderwijsclusters'!B27)</f>
        <v>13</v>
      </c>
      <c r="D27" t="str" cm="1">
        <f t="array" ref="D27:D29">+F4:F6</f>
        <v>Detailhandel en groothandel</v>
      </c>
      <c r="E27">
        <f>+COUNTIF(ExamenleverancierMetadata!I$6:I$233,'Domeinen en onderwijsclusters'!D27)</f>
        <v>8</v>
      </c>
    </row>
    <row r="28" spans="2:5" hidden="1" x14ac:dyDescent="0.3">
      <c r="C28">
        <f>+COUNTIF(ExamenleverancierMetadata!H18:H245,'Domeinen en onderwijsclusters'!B28)</f>
        <v>0</v>
      </c>
      <c r="D28" t="str">
        <v>Management en ondernemerschap</v>
      </c>
      <c r="E28">
        <f>+COUNTIF(ExamenleverancierMetadata!I$6:I$233,'Domeinen en onderwijsclusters'!D28)</f>
        <v>4</v>
      </c>
    </row>
    <row r="29" spans="2:5" hidden="1" x14ac:dyDescent="0.3">
      <c r="C29">
        <f>+COUNTIF(ExamenleverancierMetadata!H19:H246,'Domeinen en onderwijsclusters'!B29)</f>
        <v>0</v>
      </c>
      <c r="D29" t="str">
        <v>Mode en interieurindustrie</v>
      </c>
      <c r="E29">
        <f>+COUNTIF(ExamenleverancierMetadata!I$6:I$233,'Domeinen en onderwijsclusters'!D29)</f>
        <v>1</v>
      </c>
    </row>
    <row r="30" spans="2:5" hidden="1" x14ac:dyDescent="0.3">
      <c r="B30" t="str">
        <f>+Domeinen[[#Headers],[Horeca en bakkerij]]</f>
        <v>Horeca en bakkerij</v>
      </c>
      <c r="C30">
        <f>+COUNTIF(ExamenleverancierMetadata!H20:H247,'Domeinen en onderwijsclusters'!B30)</f>
        <v>4</v>
      </c>
      <c r="D30" t="str" cm="1">
        <f t="array" ref="D30:D32">+G4:G6</f>
        <v>Brood en banket</v>
      </c>
      <c r="E30">
        <f>+COUNTIF(ExamenleverancierMetadata!I$6:I$233,'Domeinen en onderwijsclusters'!D30)</f>
        <v>0</v>
      </c>
    </row>
    <row r="31" spans="2:5" hidden="1" x14ac:dyDescent="0.3">
      <c r="C31">
        <f>+COUNTIF(ExamenleverancierMetadata!H21:H248,'Domeinen en onderwijsclusters'!B31)</f>
        <v>0</v>
      </c>
      <c r="D31" t="str">
        <v>Facilitaire dienstverlening</v>
      </c>
      <c r="E31">
        <f>+COUNTIF(ExamenleverancierMetadata!I$6:I$233,'Domeinen en onderwijsclusters'!D31)</f>
        <v>0</v>
      </c>
    </row>
    <row r="32" spans="2:5" hidden="1" x14ac:dyDescent="0.3">
      <c r="C32">
        <f>+COUNTIF(ExamenleverancierMetadata!H22:H249,'Domeinen en onderwijsclusters'!B32)</f>
        <v>0</v>
      </c>
      <c r="D32" t="str">
        <v>Horeca</v>
      </c>
      <c r="E32">
        <f>+COUNTIF(ExamenleverancierMetadata!I$6:I$233,'Domeinen en onderwijsclusters'!D32)</f>
        <v>4</v>
      </c>
    </row>
    <row r="33" spans="2:5" hidden="1" x14ac:dyDescent="0.3">
      <c r="B33" t="str">
        <f>+Domeinen[[#Headers],[Informatie en communicatietechnologie]]</f>
        <v>Informatie en communicatietechnologie</v>
      </c>
      <c r="C33">
        <f>+COUNTIF(ExamenleverancierMetadata!H24:H250,'Domeinen en onderwijsclusters'!B33)</f>
        <v>6</v>
      </c>
      <c r="D33" t="str" cm="1">
        <f t="array" ref="D33:D35">+H4:H6</f>
        <v>Digitaal onderzoek</v>
      </c>
      <c r="E33">
        <f>+COUNTIF(ExamenleverancierMetadata!I$6:I$233,'Domeinen en onderwijsclusters'!D33)</f>
        <v>0</v>
      </c>
    </row>
    <row r="34" spans="2:5" hidden="1" x14ac:dyDescent="0.3">
      <c r="C34">
        <f>+COUNTIF(ExamenleverancierMetadata!H25:H251,'Domeinen en onderwijsclusters'!B34)</f>
        <v>0</v>
      </c>
      <c r="D34" t="str">
        <v>Industriële automatisering</v>
      </c>
      <c r="E34">
        <f>+COUNTIF(ExamenleverancierMetadata!I$6:I$233,'Domeinen en onderwijsclusters'!D34)</f>
        <v>0</v>
      </c>
    </row>
    <row r="35" spans="2:5" hidden="1" x14ac:dyDescent="0.3">
      <c r="C35">
        <f>+COUNTIF(ExamenleverancierMetadata!H26:H252,'Domeinen en onderwijsclusters'!B35)</f>
        <v>0</v>
      </c>
      <c r="D35" t="str">
        <v>Kantoorautomatisering</v>
      </c>
      <c r="E35">
        <f>+COUNTIF(ExamenleverancierMetadata!I$6:I$233,'Domeinen en onderwijsclusters'!D35)</f>
        <v>5</v>
      </c>
    </row>
    <row r="36" spans="2:5" hidden="1" x14ac:dyDescent="0.3">
      <c r="B36" t="str">
        <f>+Domeinen[[#Headers],[Media en vormgeving]]</f>
        <v>Media en vormgeving</v>
      </c>
      <c r="C36">
        <f>+COUNTIF(ExamenleverancierMetadata!H27:H253,'Domeinen en onderwijsclusters'!B36)</f>
        <v>3</v>
      </c>
      <c r="D36" t="str" cm="1">
        <f t="array" ref="D36:D39">+I4:I7</f>
        <v>Evenemententechniek</v>
      </c>
      <c r="E36">
        <f>+COUNTIF(ExamenleverancierMetadata!I$6:I$233,'Domeinen en onderwijsclusters'!D36)</f>
        <v>0</v>
      </c>
    </row>
    <row r="37" spans="2:5" hidden="1" x14ac:dyDescent="0.3">
      <c r="C37">
        <f>+COUNTIF(ExamenleverancierMetadata!H28:H254,'Domeinen en onderwijsclusters'!B37)</f>
        <v>0</v>
      </c>
      <c r="D37" t="str">
        <v>Mediatechniek</v>
      </c>
      <c r="E37">
        <f>+COUNTIF(ExamenleverancierMetadata!I$6:I$233,'Domeinen en onderwijsclusters'!D37)</f>
        <v>0</v>
      </c>
    </row>
    <row r="38" spans="2:5" hidden="1" x14ac:dyDescent="0.3">
      <c r="C38">
        <f>+COUNTIF(ExamenleverancierMetadata!H29:H255,'Domeinen en onderwijsclusters'!B38)</f>
        <v>0</v>
      </c>
      <c r="D38" t="str">
        <v>Mediavormgeving</v>
      </c>
      <c r="E38">
        <f>+COUNTIF(ExamenleverancierMetadata!I$6:I$233,'Domeinen en onderwijsclusters'!D38)</f>
        <v>3</v>
      </c>
    </row>
    <row r="39" spans="2:5" hidden="1" x14ac:dyDescent="0.3">
      <c r="C39">
        <f>+COUNTIF(ExamenleverancierMetadata!H30:H256,'Domeinen en onderwijsclusters'!B39)</f>
        <v>0</v>
      </c>
      <c r="D39" t="str">
        <v>Ruimtelijke vormgeving</v>
      </c>
      <c r="E39">
        <f>+COUNTIF(ExamenleverancierMetadata!I$6:I$233,'Domeinen en onderwijsclusters'!D39)</f>
        <v>0</v>
      </c>
    </row>
    <row r="40" spans="2:5" hidden="1" x14ac:dyDescent="0.3">
      <c r="B40" t="str">
        <f>+Domeinen[[#Headers],[Mobiliteit en voertuigen]]</f>
        <v>Mobiliteit en voertuigen</v>
      </c>
      <c r="C40">
        <f>+COUNTIF(ExamenleverancierMetadata!H31:H257,'Domeinen en onderwijsclusters'!B40)</f>
        <v>10</v>
      </c>
      <c r="D40" t="str" cm="1">
        <f t="array" ref="D40:D41">+J4:J5</f>
        <v>Carrosserietechniek</v>
      </c>
      <c r="E40">
        <f>+COUNTIF(ExamenleverancierMetadata!I$6:I$233,'Domeinen en onderwijsclusters'!D40)</f>
        <v>4</v>
      </c>
    </row>
    <row r="41" spans="2:5" hidden="1" x14ac:dyDescent="0.3">
      <c r="C41">
        <f>+COUNTIF(ExamenleverancierMetadata!H32:H258,'Domeinen en onderwijsclusters'!B41)</f>
        <v>0</v>
      </c>
      <c r="D41" t="str">
        <v>Mobiliteitstechniek</v>
      </c>
      <c r="E41">
        <f>+COUNTIF(ExamenleverancierMetadata!I$6:I$233,'Domeinen en onderwijsclusters'!D41)</f>
        <v>8</v>
      </c>
    </row>
    <row r="42" spans="2:5" hidden="1" x14ac:dyDescent="0.3">
      <c r="B42" t="str">
        <f>+Domeinen[[#Headers],[Techniek en procesindustrie]]</f>
        <v>Techniek en procesindustrie</v>
      </c>
      <c r="C42">
        <f>+COUNTIF(ExamenleverancierMetadata!H33:H259,'Domeinen en onderwijsclusters'!B42)</f>
        <v>17</v>
      </c>
      <c r="D42" t="str" cm="1">
        <f t="array" ref="D42:D46">+K4:K8</f>
        <v>Elektotechniek</v>
      </c>
      <c r="E42">
        <f>+COUNTIF(ExamenleverancierMetadata!I$6:I$233,'Domeinen en onderwijsclusters'!D42)</f>
        <v>2</v>
      </c>
    </row>
    <row r="43" spans="2:5" hidden="1" x14ac:dyDescent="0.3">
      <c r="C43">
        <f>+COUNTIF(ExamenleverancierMetadata!H34:H260,'Domeinen en onderwijsclusters'!B43)</f>
        <v>0</v>
      </c>
      <c r="D43" t="str">
        <v>Installatietechniek</v>
      </c>
      <c r="E43">
        <f>+COUNTIF(ExamenleverancierMetadata!I$6:I$233,'Domeinen en onderwijsclusters'!D43)</f>
        <v>3</v>
      </c>
    </row>
    <row r="44" spans="2:5" hidden="1" x14ac:dyDescent="0.3">
      <c r="C44">
        <f>+COUNTIF(ExamenleverancierMetadata!H35:H261,'Domeinen en onderwijsclusters'!B44)</f>
        <v>0</v>
      </c>
      <c r="D44" t="str">
        <v>Procesindustrie</v>
      </c>
      <c r="E44">
        <f>+COUNTIF(ExamenleverancierMetadata!I$6:I$233,'Domeinen en onderwijsclusters'!D44)</f>
        <v>7</v>
      </c>
    </row>
    <row r="45" spans="2:5" hidden="1" x14ac:dyDescent="0.3">
      <c r="C45">
        <f>+COUNTIF(ExamenleverancierMetadata!H36:H262,'Domeinen en onderwijsclusters'!B45)</f>
        <v>0</v>
      </c>
      <c r="D45" t="str">
        <v>Vliegtuigtechniek</v>
      </c>
      <c r="E45">
        <f>+COUNTIF(ExamenleverancierMetadata!I$6:I$233,'Domeinen en onderwijsclusters'!D45)</f>
        <v>0</v>
      </c>
    </row>
    <row r="46" spans="2:5" hidden="1" x14ac:dyDescent="0.3">
      <c r="C46">
        <f>+COUNTIF(ExamenleverancierMetadata!H37:H263,'Domeinen en onderwijsclusters'!B46)</f>
        <v>0</v>
      </c>
      <c r="D46" t="str">
        <v>Werktuigbouwkunde</v>
      </c>
      <c r="E46">
        <f>+COUNTIF(ExamenleverancierMetadata!I$6:I$233,'Domeinen en onderwijsclusters'!D46)</f>
        <v>3</v>
      </c>
    </row>
    <row r="47" spans="2:5" hidden="1" x14ac:dyDescent="0.3">
      <c r="B47" t="str">
        <f>+Domeinen[[#Headers],[Toerisme en recreatie]]</f>
        <v>Toerisme en recreatie</v>
      </c>
      <c r="C47">
        <f>+COUNTIF(ExamenleverancierMetadata!H38:H264,'Domeinen en onderwijsclusters'!B47)</f>
        <v>11</v>
      </c>
      <c r="D47" t="str" cm="1">
        <f t="array" ref="D47:D48">+L4:L5</f>
        <v>Recreatie</v>
      </c>
      <c r="E47">
        <f>+COUNTIF(ExamenleverancierMetadata!I$6:I$233,'Domeinen en onderwijsclusters'!D47)</f>
        <v>8</v>
      </c>
    </row>
    <row r="48" spans="2:5" hidden="1" x14ac:dyDescent="0.3">
      <c r="C48">
        <f>+COUNTIF(ExamenleverancierMetadata!H39:H265,'Domeinen en onderwijsclusters'!B48)</f>
        <v>0</v>
      </c>
      <c r="D48" t="str">
        <v>Toerisme</v>
      </c>
      <c r="E48">
        <f>+COUNTIF(ExamenleverancierMetadata!I$6:I$233,'Domeinen en onderwijsclusters'!D48)</f>
        <v>3</v>
      </c>
    </row>
    <row r="49" spans="2:5" hidden="1" x14ac:dyDescent="0.3">
      <c r="B49" t="str">
        <f>+Domeinen[[#Headers],[Transport, scheepvaart en logistiek]]</f>
        <v>Transport, scheepvaart en logistiek</v>
      </c>
      <c r="C49">
        <f>+COUNTIF(ExamenleverancierMetadata!H41:H266,'Domeinen en onderwijsclusters'!B49)</f>
        <v>7</v>
      </c>
      <c r="D49" t="str" cm="1">
        <f t="array" ref="D49:D52">+M4:M7</f>
        <v>Logistiek</v>
      </c>
      <c r="E49">
        <f>+COUNTIF(ExamenleverancierMetadata!I$6:I$233,'Domeinen en onderwijsclusters'!D49)</f>
        <v>0</v>
      </c>
    </row>
    <row r="50" spans="2:5" hidden="1" x14ac:dyDescent="0.3">
      <c r="C50">
        <f>+COUNTIF(ExamenleverancierMetadata!H42:H267,'Domeinen en onderwijsclusters'!B50)</f>
        <v>0</v>
      </c>
      <c r="D50" t="str">
        <v>Luchtvaart</v>
      </c>
      <c r="E50">
        <f>+COUNTIF(ExamenleverancierMetadata!I$6:I$233,'Domeinen en onderwijsclusters'!D50)</f>
        <v>1</v>
      </c>
    </row>
    <row r="51" spans="2:5" hidden="1" x14ac:dyDescent="0.3">
      <c r="C51">
        <f>+COUNTIF(ExamenleverancierMetadata!H43:H268,'Domeinen en onderwijsclusters'!B51)</f>
        <v>0</v>
      </c>
      <c r="D51" t="str">
        <v>Scheepvaart</v>
      </c>
      <c r="E51">
        <f>+COUNTIF(ExamenleverancierMetadata!I$6:I$233,'Domeinen en onderwijsclusters'!D51)</f>
        <v>2</v>
      </c>
    </row>
    <row r="52" spans="2:5" hidden="1" x14ac:dyDescent="0.3">
      <c r="C52">
        <f>+COUNTIF(ExamenleverancierMetadata!H44:H269,'Domeinen en onderwijsclusters'!B52)</f>
        <v>0</v>
      </c>
      <c r="D52" t="str">
        <v>Wegtransport</v>
      </c>
      <c r="E52">
        <f>+COUNTIF(ExamenleverancierMetadata!I$6:I$233,'Domeinen en onderwijsclusters'!D52)</f>
        <v>0</v>
      </c>
    </row>
    <row r="53" spans="2:5" hidden="1" x14ac:dyDescent="0.3">
      <c r="B53" t="str">
        <f>+Domeinen[[#Headers],[Uiterlijke verzorging]]</f>
        <v>Uiterlijke verzorging</v>
      </c>
      <c r="C53">
        <f>+COUNTIF(ExamenleverancierMetadata!H45:H270,'Domeinen en onderwijsclusters'!B53)</f>
        <v>10</v>
      </c>
      <c r="D53" t="str" cm="1">
        <f t="array" ref="D53:D55">+N4:N6</f>
        <v>Haarverzorging</v>
      </c>
      <c r="E53">
        <f>+COUNTIF(ExamenleverancierMetadata!I$6:I$233,'Domeinen en onderwijsclusters'!D53)</f>
        <v>1</v>
      </c>
    </row>
    <row r="54" spans="2:5" hidden="1" x14ac:dyDescent="0.3">
      <c r="C54">
        <f>+COUNTIF(ExamenleverancierMetadata!H46:H271,'Domeinen en onderwijsclusters'!B54)</f>
        <v>0</v>
      </c>
      <c r="D54" t="str">
        <v>Schoonheidsverzorging</v>
      </c>
      <c r="E54">
        <f>+COUNTIF(ExamenleverancierMetadata!I$6:I$233,'Domeinen en onderwijsclusters'!D54)</f>
        <v>2</v>
      </c>
    </row>
    <row r="55" spans="2:5" hidden="1" x14ac:dyDescent="0.3">
      <c r="C55">
        <f>+COUNTIF(ExamenleverancierMetadata!H47:H272,'Domeinen en onderwijsclusters'!B55)</f>
        <v>0</v>
      </c>
      <c r="D55" t="str">
        <v>Voetverzorging</v>
      </c>
      <c r="E55">
        <f>+COUNTIF(ExamenleverancierMetadata!I$6:I$233,'Domeinen en onderwijsclusters'!D55)</f>
        <v>2</v>
      </c>
    </row>
    <row r="56" spans="2:5" hidden="1" x14ac:dyDescent="0.3">
      <c r="B56" t="str">
        <f>+Domeinen[[#Headers],[Veiligheid en sport]]</f>
        <v>Veiligheid en sport</v>
      </c>
      <c r="C56">
        <f>+COUNTIF(ExamenleverancierMetadata!H48:H273,'Domeinen en onderwijsclusters'!B56)</f>
        <v>8</v>
      </c>
      <c r="D56" t="str" cm="1">
        <f t="array" ref="D56:D59">+O4:O7</f>
        <v>Defensie</v>
      </c>
      <c r="E56">
        <f>+COUNTIF(ExamenleverancierMetadata!I$6:I$233,'Domeinen en onderwijsclusters'!D56)</f>
        <v>2</v>
      </c>
    </row>
    <row r="57" spans="2:5" hidden="1" x14ac:dyDescent="0.3">
      <c r="C57">
        <f>+COUNTIF(ExamenleverancierMetadata!H49:H274,'Domeinen en onderwijsclusters'!B57)</f>
        <v>0</v>
      </c>
      <c r="D57" t="str">
        <v>Particuliere veiligheid</v>
      </c>
      <c r="E57">
        <f>+COUNTIF(ExamenleverancierMetadata!I$6:I$233,'Domeinen en onderwijsclusters'!D57)</f>
        <v>2</v>
      </c>
    </row>
    <row r="58" spans="2:5" hidden="1" x14ac:dyDescent="0.3">
      <c r="C58">
        <f>+COUNTIF(ExamenleverancierMetadata!H50:H275,'Domeinen en onderwijsclusters'!B58)</f>
        <v>0</v>
      </c>
      <c r="D58" t="str">
        <v>Publieke veiligheid</v>
      </c>
      <c r="E58">
        <f>+COUNTIF(ExamenleverancierMetadata!I$6:I$233,'Domeinen en onderwijsclusters'!D58)</f>
        <v>2</v>
      </c>
    </row>
    <row r="59" spans="2:5" hidden="1" x14ac:dyDescent="0.3">
      <c r="C59">
        <f>+COUNTIF(ExamenleverancierMetadata!H51:H276,'Domeinen en onderwijsclusters'!B59)</f>
        <v>0</v>
      </c>
      <c r="D59" t="str">
        <v>Sport en bewegen</v>
      </c>
      <c r="E59">
        <f>+COUNTIF(ExamenleverancierMetadata!I$6:I$233,'Domeinen en onderwijsclusters'!D59)</f>
        <v>4</v>
      </c>
    </row>
    <row r="60" spans="2:5" hidden="1" x14ac:dyDescent="0.3">
      <c r="B60" t="str">
        <f>+Domeinen[[#Headers],[Voedsel, natuur en leefomgeving]]</f>
        <v>Voedsel, natuur en leefomgeving</v>
      </c>
      <c r="C60">
        <f>+COUNTIF(ExamenleverancierMetadata!H52:H277,'Domeinen en onderwijsclusters'!B60)</f>
        <v>2</v>
      </c>
      <c r="D60" t="str" cm="1">
        <f t="array" ref="D60:D67">+P4:P11</f>
        <v>Dier en zorg</v>
      </c>
      <c r="E60">
        <f>+COUNTIF(ExamenleverancierMetadata!I$6:I$233,'Domeinen en onderwijsclusters'!D60)</f>
        <v>0</v>
      </c>
    </row>
    <row r="61" spans="2:5" hidden="1" x14ac:dyDescent="0.3">
      <c r="C61">
        <f>+COUNTIF(ExamenleverancierMetadata!H53:H278,'Domeinen en onderwijsclusters'!B61)</f>
        <v>0</v>
      </c>
      <c r="D61" t="str">
        <v>Grond en infra</v>
      </c>
      <c r="E61">
        <f>+COUNTIF(ExamenleverancierMetadata!I$6:I$233,'Domeinen en onderwijsclusters'!D61)</f>
        <v>0</v>
      </c>
    </row>
    <row r="62" spans="2:5" hidden="1" x14ac:dyDescent="0.3">
      <c r="C62">
        <f>+COUNTIF(ExamenleverancierMetadata!H54:H279,'Domeinen en onderwijsclusters'!B62)</f>
        <v>0</v>
      </c>
      <c r="D62" t="str">
        <v>Natuur en milieu</v>
      </c>
      <c r="E62">
        <f>+COUNTIF(ExamenleverancierMetadata!I$6:I$233,'Domeinen en onderwijsclusters'!D62)</f>
        <v>0</v>
      </c>
    </row>
    <row r="63" spans="2:5" hidden="1" x14ac:dyDescent="0.3">
      <c r="C63">
        <f>+COUNTIF(ExamenleverancierMetadata!H55:H280,'Domeinen en onderwijsclusters'!B63)</f>
        <v>0</v>
      </c>
      <c r="D63" t="str">
        <v>Natuur en vormgeving</v>
      </c>
      <c r="E63">
        <f>+COUNTIF(ExamenleverancierMetadata!I$6:I$233,'Domeinen en onderwijsclusters'!D63)</f>
        <v>0</v>
      </c>
    </row>
    <row r="64" spans="2:5" hidden="1" x14ac:dyDescent="0.3">
      <c r="C64">
        <f>+COUNTIF(ExamenleverancierMetadata!H56:H281,'Domeinen en onderwijsclusters'!B64)</f>
        <v>0</v>
      </c>
      <c r="D64" t="str">
        <v>Natuur en zorg</v>
      </c>
      <c r="E64">
        <f>+COUNTIF(ExamenleverancierMetadata!I$6:I$233,'Domeinen en onderwijsclusters'!D64)</f>
        <v>0</v>
      </c>
    </row>
    <row r="65" spans="2:5" hidden="1" x14ac:dyDescent="0.3">
      <c r="C65">
        <f>+COUNTIF(ExamenleverancierMetadata!H57:H282,'Domeinen en onderwijsclusters'!B65)</f>
        <v>0</v>
      </c>
      <c r="D65" t="str">
        <v>Verse voeding</v>
      </c>
      <c r="E65">
        <f>+COUNTIF(ExamenleverancierMetadata!I$6:I$233,'Domeinen en onderwijsclusters'!D65)</f>
        <v>0</v>
      </c>
    </row>
    <row r="66" spans="2:5" hidden="1" x14ac:dyDescent="0.3">
      <c r="C66">
        <f>+COUNTIF(ExamenleverancierMetadata!H58:H283,'Domeinen en onderwijsclusters'!B66)</f>
        <v>0</v>
      </c>
      <c r="D66" t="str">
        <v>Voeding en handel</v>
      </c>
      <c r="E66">
        <f>+COUNTIF(ExamenleverancierMetadata!I$6:I$233,'Domeinen en onderwijsclusters'!D66)</f>
        <v>0</v>
      </c>
    </row>
    <row r="67" spans="2:5" hidden="1" x14ac:dyDescent="0.3">
      <c r="C67">
        <f>+COUNTIF(ExamenleverancierMetadata!H59:H284,'Domeinen en onderwijsclusters'!B67)</f>
        <v>0</v>
      </c>
      <c r="D67" t="str">
        <v>Voeding en productie</v>
      </c>
      <c r="E67">
        <f>+COUNTIF(ExamenleverancierMetadata!I$6:I$233,'Domeinen en onderwijsclusters'!D67)</f>
        <v>0</v>
      </c>
    </row>
    <row r="68" spans="2:5" hidden="1" x14ac:dyDescent="0.3">
      <c r="B68" t="str">
        <f>+Domeinen[[#Headers],[Zorg en welzijn]]</f>
        <v>Zorg en welzijn</v>
      </c>
      <c r="C68">
        <f>+COUNTIF(ExamenleverancierMetadata!H60:H285,'Domeinen en onderwijsclusters'!B68)</f>
        <v>15</v>
      </c>
      <c r="D68" t="str" cm="1">
        <f t="array" ref="D68:D72">+Q4:Q8</f>
        <v>Cultureel werk</v>
      </c>
      <c r="E68">
        <f>+COUNTIF(ExamenleverancierMetadata!I$6:I$233,'Domeinen en onderwijsclusters'!D68)</f>
        <v>0</v>
      </c>
    </row>
    <row r="69" spans="2:5" hidden="1" x14ac:dyDescent="0.3">
      <c r="C69">
        <f>+COUNTIF(ExamenleverancierMetadata!H61:H286,'Domeinen en onderwijsclusters'!B69)</f>
        <v>0</v>
      </c>
      <c r="D69" t="str">
        <v>Gezondheidsondersteuning</v>
      </c>
      <c r="E69">
        <f>+COUNTIF(ExamenleverancierMetadata!I$6:I$233,'Domeinen en onderwijsclusters'!D69)</f>
        <v>5</v>
      </c>
    </row>
    <row r="70" spans="2:5" hidden="1" x14ac:dyDescent="0.3">
      <c r="C70">
        <f>+COUNTIF(ExamenleverancierMetadata!H62:H287,'Domeinen en onderwijsclusters'!B70)</f>
        <v>0</v>
      </c>
      <c r="D70" t="str">
        <v>Maatschappelijke zorg</v>
      </c>
      <c r="E70">
        <f>+COUNTIF(ExamenleverancierMetadata!I$6:I$233,'Domeinen en onderwijsclusters'!D70)</f>
        <v>2</v>
      </c>
    </row>
    <row r="71" spans="2:5" hidden="1" x14ac:dyDescent="0.3">
      <c r="C71">
        <f>+COUNTIF(ExamenleverancierMetadata!H63:H288,'Domeinen en onderwijsclusters'!B71)</f>
        <v>0</v>
      </c>
      <c r="D71" t="str">
        <v>Pedagogisch werk</v>
      </c>
      <c r="E71">
        <f>+COUNTIF(ExamenleverancierMetadata!I$6:I$233,'Domeinen en onderwijsclusters'!D71)</f>
        <v>6</v>
      </c>
    </row>
    <row r="72" spans="2:5" hidden="1" x14ac:dyDescent="0.3">
      <c r="C72">
        <f>+COUNTIF(ExamenleverancierMetadata!H64:H289,'Domeinen en onderwijsclusters'!B72)</f>
        <v>0</v>
      </c>
      <c r="D72" t="str">
        <v>Verpleging en verzorging</v>
      </c>
      <c r="E72">
        <f>+COUNTIF(ExamenleverancierMetadata!I$6:I$233,'Domeinen en onderwijsclusters'!D72)</f>
        <v>2</v>
      </c>
    </row>
    <row r="73" spans="2:5" hidden="1" x14ac:dyDescent="0.3"/>
    <row r="74" spans="2:5" hidden="1" x14ac:dyDescent="0.3"/>
    <row r="75" spans="2:5" hidden="1" x14ac:dyDescent="0.3"/>
    <row r="76" spans="2:5" hidden="1" x14ac:dyDescent="0.3"/>
    <row r="77" spans="2:5" hidden="1" x14ac:dyDescent="0.3"/>
    <row r="78" spans="2:5" hidden="1" x14ac:dyDescent="0.3"/>
    <row r="79" spans="2:5" hidden="1" x14ac:dyDescent="0.3"/>
    <row r="80" spans="2:5" hidden="1" x14ac:dyDescent="0.3"/>
    <row r="81" hidden="1" x14ac:dyDescent="0.3"/>
    <row r="82" hidden="1" x14ac:dyDescent="0.3"/>
    <row r="83" hidden="1" x14ac:dyDescent="0.3"/>
    <row r="84" hidden="1" x14ac:dyDescent="0.3"/>
    <row r="85" hidden="1" x14ac:dyDescent="0.3"/>
  </sheetData>
  <hyperlinks>
    <hyperlink ref="B3" r:id="rId1" display="https://www.roc.nl/mbo-opleidingen/afbouw-hout-en-onderhoud" xr:uid="{8FA51019-17C7-49F2-944A-3299BE6855EB}"/>
    <hyperlink ref="B4" r:id="rId2" display="https://www.roc.nl/mbo-opleidingen/afbouw-hout-en-onderhoud/hout-en-meubel" xr:uid="{4BD8E4F1-B0F5-4F94-B492-D8CF15C1A97A}"/>
    <hyperlink ref="B5" r:id="rId3" display="https://www.roc.nl/mbo-opleidingen/afbouw-hout-en-onderhoud/schilderen-en-onderhoud" xr:uid="{1BA77F43-0EC0-4A3C-BC80-A784D2A87CB6}"/>
    <hyperlink ref="B6" r:id="rId4" display="https://www.roc.nl/mbo-opleidingen/afbouw-hout-en-onderhoud/stukadoren-en-afbouw" xr:uid="{B2FFCEE9-E1A2-47E6-87A5-665C349BA52C}"/>
    <hyperlink ref="C3" r:id="rId5" display="https://www.roc.nl/mbo-opleidingen/ambacht-laboratorium-en-gezondheidstechniek" xr:uid="{A63B1223-4B64-4F3D-9E34-600B393D34B1}"/>
    <hyperlink ref="C4" r:id="rId6" display="https://www.roc.nl/mbo-opleidingen/ambacht-laboratorium-en-gezondheidstechniek/ambachtelijke-techniek" xr:uid="{0B36C03B-97A4-47B6-B6B8-594F14DDA694}"/>
    <hyperlink ref="C5" r:id="rId7" display="https://www.roc.nl/mbo-opleidingen/ambacht-laboratorium-en-gezondheidstechniek/gezondheidstechniek" xr:uid="{43656D32-3657-4A50-9F41-614562C38218}"/>
    <hyperlink ref="C6" r:id="rId8" display="https://www.roc.nl/mbo-opleidingen/ambacht-laboratorium-en-gezondheidstechniek/laboratoriumtechniek" xr:uid="{BE67C05A-D297-4F45-81E7-51036FEEA53B}"/>
    <hyperlink ref="D3" r:id="rId9" display="https://www.roc.nl/mbo-opleidingen/bouw-en-infra" xr:uid="{763153C9-A417-4C73-A67A-C80C6BBF8E97}"/>
    <hyperlink ref="D4" r:id="rId10" display="https://www.roc.nl/mbo-opleidingen/bouw-en-infra/bouwkunde" xr:uid="{A8D65439-D2FE-4745-9C4D-F12F7EE71E08}"/>
    <hyperlink ref="D5" r:id="rId11" display="https://www.roc.nl/mbo-opleidingen/bouw-en-infra/infrastructuur" xr:uid="{E8B11ACE-5D62-4456-B243-019FE8AAD621}"/>
    <hyperlink ref="E3" r:id="rId12" display="https://www.roc.nl/mbo-opleidingen/economie-en-administratie" xr:uid="{E564B1B4-1193-4702-B549-7352FE52613B}"/>
    <hyperlink ref="E4" r:id="rId13" display="https://www.roc.nl/mbo-opleidingen/economie-en-administratie/administratieve-dienstverlening" xr:uid="{3CC8DD45-FC93-41BF-BD35-53E4FEACB005}"/>
    <hyperlink ref="E5" r:id="rId14" display="https://www.roc.nl/mbo-opleidingen/economie-en-administratie/commerciele-dienstverlening" xr:uid="{90120B29-22B5-45B5-AEB6-C29FC2F00AFD}"/>
    <hyperlink ref="E6" r:id="rId15" display="https://www.roc.nl/mbo-opleidingen/economie-en-administratie/zakelijke-dienstverlening" xr:uid="{31625899-803A-4698-8B61-7524CE2ACAA1}"/>
    <hyperlink ref="F3" r:id="rId16" display="https://www.roc.nl/mbo-opleidingen/handel-en-ondernemerschap" xr:uid="{C44A9896-CEF6-4111-BBB2-AB0B8B288F9F}"/>
    <hyperlink ref="F4" r:id="rId17" display="https://www.roc.nl/mbo-opleidingen/handel-en-ondernemerschap/detailhandel-en-groothandel" xr:uid="{5AE326BE-5DDC-4379-A9D8-058F3E7654A4}"/>
    <hyperlink ref="F5" r:id="rId18" display="https://www.roc.nl/mbo-opleidingen/handel-en-ondernemerschap/management-en-ondernemerschap" xr:uid="{EDC76180-1DC8-4D41-A3B8-9945DA468072}"/>
    <hyperlink ref="F6" r:id="rId19" display="https://www.roc.nl/mbo-opleidingen/handel-en-ondernemerschap/mode-en-interieurindustrie" xr:uid="{EAE85B11-0EA6-49B2-9924-CA22F9805D59}"/>
    <hyperlink ref="G3" r:id="rId20" display="https://www.roc.nl/mbo-opleidingen/horeca-en-bakkerij" xr:uid="{1EA4C296-B036-4165-95AA-B96024999B88}"/>
    <hyperlink ref="G4" r:id="rId21" display="https://www.roc.nl/mbo-opleidingen/horeca-en-bakkerij/brood-en-banket" xr:uid="{730AF2EF-C5FA-4F1C-9514-4A0279C6AA0C}"/>
    <hyperlink ref="G5" r:id="rId22" display="https://www.roc.nl/mbo-opleidingen/horeca-en-bakkerij/facilitaire-dienstverlening" xr:uid="{0DC455C3-BACB-4311-9ADB-10D75B5B442C}"/>
    <hyperlink ref="G6" r:id="rId23" display="https://www.roc.nl/mbo-opleidingen/horeca-en-bakkerij/horeca" xr:uid="{674F3DAC-C266-4F6C-9F63-2547C3F96424}"/>
    <hyperlink ref="H3" r:id="rId24" display="https://www.roc.nl/mbo-opleidingen/informatie-en-communicatietechnologie" xr:uid="{A9CADC1D-6557-4846-AF8A-E66A35D0FCA3}"/>
    <hyperlink ref="H4" r:id="rId25" display="https://www.roc.nl/mbo-opleidingen/informatie-en-communicatietechnologie/digitaal-onderzoek" xr:uid="{5560505E-C27A-4A0E-9E1C-19AEC2417C04}"/>
    <hyperlink ref="H5" r:id="rId26" display="https://www.roc.nl/mbo-opleidingen/informatie-en-communicatietechnologie/industriele-automatisering" xr:uid="{18947B9E-09A2-45CC-84F7-5484B6D317C5}"/>
    <hyperlink ref="H6" r:id="rId27" display="https://www.roc.nl/mbo-opleidingen/informatie-en-communicatietechnologie/kantoorautomatisering" xr:uid="{9AAACEA2-F840-44F8-A7EE-3C87A239FB00}"/>
    <hyperlink ref="I3" r:id="rId28" display="https://www.roc.nl/mbo-opleidingen/media-en-vormgeving" xr:uid="{FF7C4BC8-489C-40E2-BA69-982D3720B9E2}"/>
    <hyperlink ref="I4" r:id="rId29" display="https://www.roc.nl/mbo-opleidingen/media-en-vormgeving/evenemententechniek" xr:uid="{AE02C75D-8FB5-4A37-BA9A-ED7296ED9E42}"/>
    <hyperlink ref="I5" r:id="rId30" display="https://www.roc.nl/mbo-opleidingen/media-en-vormgeving/mediatechniek" xr:uid="{B40B0F84-681C-41D1-8773-4D733B2BE288}"/>
    <hyperlink ref="I6" r:id="rId31" display="https://www.roc.nl/mbo-opleidingen/media-en-vormgeving/mediavormgeving" xr:uid="{9FB3B83A-25A3-455E-BB20-2EF73AAD3750}"/>
    <hyperlink ref="I7" r:id="rId32" display="https://www.roc.nl/mbo-opleidingen/media-en-vormgeving/ruimtelijke-vormgeving" xr:uid="{26197B92-6EBA-47D9-92C8-EEB7625E6347}"/>
    <hyperlink ref="J3" r:id="rId33" display="https://www.roc.nl/mbo-opleidingen/mobiliteit-en-voertuigen" xr:uid="{45722B6E-BC8A-42BF-9600-93D7263E030B}"/>
    <hyperlink ref="J4" r:id="rId34" display="https://www.roc.nl/mbo-opleidingen/mobiliteit-en-voertuigen/carrosserietechniek" xr:uid="{55E721CC-7AAE-40AC-82ED-41D143718591}"/>
    <hyperlink ref="J5" r:id="rId35" display="https://www.roc.nl/mbo-opleidingen/mobiliteit-en-voertuigen/mobiliteitstechniek" xr:uid="{D00FFC99-8A6B-4F97-82E7-F286A86841F1}"/>
    <hyperlink ref="K3" r:id="rId36" display="https://www.roc.nl/mbo-opleidingen/techniek-en-procesindustrie" xr:uid="{EF50753B-8FD8-4DC3-B0CF-1590362962AF}"/>
    <hyperlink ref="K4" r:id="rId37" display="https://www.roc.nl/mbo-opleidingen/techniek-en-procesindustrie/elektotechniek" xr:uid="{5CFA2510-5584-4F8E-A776-E53B37ACD59D}"/>
    <hyperlink ref="K5" r:id="rId38" display="https://www.roc.nl/mbo-opleidingen/techniek-en-procesindustrie/installatietechniek" xr:uid="{6BFD606E-1D55-411E-A7EC-EBE48CFB27CE}"/>
    <hyperlink ref="K6" r:id="rId39" display="https://www.roc.nl/mbo-opleidingen/techniek-en-procesindustrie/procesindustrie" xr:uid="{5C25A19F-EA02-4E79-80FA-FE347A8A3D41}"/>
    <hyperlink ref="K7" r:id="rId40" display="https://www.roc.nl/mbo-opleidingen/techniek-en-procesindustrie/vliegtuigtechniek" xr:uid="{903BEDBA-4EB5-4D46-9E3F-3552287D6312}"/>
    <hyperlink ref="K8" r:id="rId41" display="https://www.roc.nl/mbo-opleidingen/techniek-en-procesindustrie/werktuigbouwkunde" xr:uid="{321D9D1A-1122-4FE6-8828-77A0D8EE539E}"/>
    <hyperlink ref="L3" r:id="rId42" display="https://www.roc.nl/mbo-opleidingen/toerisme-en-recreatie" xr:uid="{F79AEEEF-D98E-422A-8FB5-43D8E5548AF7}"/>
    <hyperlink ref="L4" r:id="rId43" display="https://www.roc.nl/mbo-opleidingen/toerisme-en-recreatie/recreatie" xr:uid="{BD38F539-5222-40CD-9929-DFEE41D6B70C}"/>
    <hyperlink ref="L5" r:id="rId44" display="https://www.roc.nl/mbo-opleidingen/toerisme-en-recreatie/toerisme" xr:uid="{BF7F9D4C-DD26-432D-AB87-7A01CBB4284F}"/>
    <hyperlink ref="M3" r:id="rId45" display="https://www.roc.nl/mbo-opleidingen/transport-scheepvaart-en-logistiek" xr:uid="{7D93E12D-3B7B-4D72-B08C-8908644CBB18}"/>
    <hyperlink ref="M4" r:id="rId46" display="https://www.roc.nl/mbo-opleidingen/transport-scheepvaart-en-logistiek/logistiek" xr:uid="{A838340A-1329-461D-8350-3C7553F6760B}"/>
    <hyperlink ref="M5" r:id="rId47" display="https://www.roc.nl/mbo-opleidingen/transport-scheepvaart-en-logistiek/luchtvaart" xr:uid="{5AA36F8A-1018-4415-ACAC-F5F39420916C}"/>
    <hyperlink ref="M6" r:id="rId48" display="https://www.roc.nl/mbo-opleidingen/transport-scheepvaart-en-logistiek/scheepvaart" xr:uid="{B3A54965-CB73-4E90-9C8A-7E26F898DFFF}"/>
    <hyperlink ref="M7" r:id="rId49" display="https://www.roc.nl/mbo-opleidingen/transport-scheepvaart-en-logistiek/wegtransport" xr:uid="{73762672-10C1-414F-BF4C-63929121DDDD}"/>
    <hyperlink ref="N3" r:id="rId50" display="https://www.roc.nl/mbo-opleidingen/uiterlijke-verzorging" xr:uid="{02CC996F-D69D-4D54-BA94-07E056274E3E}"/>
    <hyperlink ref="N4" r:id="rId51" display="https://www.roc.nl/mbo-opleidingen/uiterlijke-verzorging/haarverzorging" xr:uid="{5F800071-8267-464F-8C16-0CD650FF41BB}"/>
    <hyperlink ref="N5" r:id="rId52" display="https://www.roc.nl/mbo-opleidingen/uiterlijke-verzorging/schoonheidsverzorging" xr:uid="{3D37C74A-6423-485D-AB3C-295CA8D5B364}"/>
    <hyperlink ref="N6" r:id="rId53" display="https://www.roc.nl/mbo-opleidingen/uiterlijke-verzorging/voetverzorging" xr:uid="{B2E08C99-51D7-48FD-8CC1-4FE8B0D16DE9}"/>
    <hyperlink ref="O3" r:id="rId54" display="https://www.roc.nl/mbo-opleidingen/veiligheid-en-sport" xr:uid="{5AA181C4-E5D2-43EB-BF58-DA804391FBBA}"/>
    <hyperlink ref="O4" r:id="rId55" display="https://www.roc.nl/mbo-opleidingen/veiligheid-en-sport/defensie" xr:uid="{728F9E19-C8B1-4E21-BED7-E8BCB1F83A4D}"/>
    <hyperlink ref="O5" r:id="rId56" display="https://www.roc.nl/mbo-opleidingen/veiligheid-en-sport/particuliere-veiligheid" xr:uid="{FBB63CD9-AB3A-435E-933C-4C7AD6969B7A}"/>
    <hyperlink ref="O6" r:id="rId57" display="https://www.roc.nl/mbo-opleidingen/veiligheid-en-sport/publieke-veiligheid" xr:uid="{84A0E37E-3177-4002-A72A-6DC2A8BAAF76}"/>
    <hyperlink ref="O7" r:id="rId58" display="https://www.roc.nl/mbo-opleidingen/veiligheid-en-sport/sport-en-bewegen" xr:uid="{BAAAE060-3771-4EAA-A05F-ADC644E921F9}"/>
    <hyperlink ref="P3" r:id="rId59" display="https://www.roc.nl/mbo-opleidingen/voedsel-natuur-en-leefomgeving" xr:uid="{15677F8E-815F-4B3A-ABF0-3DF95583FDA4}"/>
    <hyperlink ref="P4" r:id="rId60" display="https://www.roc.nl/mbo-opleidingen/voedsel-natuur-en-leefomgeving/dier-en-zorg" xr:uid="{57E936B1-F13A-4DB5-ABB7-B0AA6056E800}"/>
    <hyperlink ref="P5" r:id="rId61" display="https://www.roc.nl/mbo-opleidingen/voedsel-natuur-en-leefomgeving/grond-en-infra" xr:uid="{AEA3F66E-DEE9-490C-AB4C-6771FB8E2367}"/>
    <hyperlink ref="P6" r:id="rId62" display="https://www.roc.nl/mbo-opleidingen/voedsel-natuur-en-leefomgeving/natuur-en-milieu" xr:uid="{FBC48DBF-A5D0-43DD-ABC8-152C7C5EC99F}"/>
    <hyperlink ref="P7" r:id="rId63" display="https://www.roc.nl/mbo-opleidingen/voedsel-natuur-en-leefomgeving/natuur-en-vormgeving" xr:uid="{ABCF99EE-E500-4F96-85AA-EC9C4DDC8119}"/>
    <hyperlink ref="P8" r:id="rId64" display="https://www.roc.nl/mbo-opleidingen/voedsel-natuur-en-leefomgeving/natuur-en-zorg" xr:uid="{37DED86A-29EA-45AB-A96A-42021FD6964C}"/>
    <hyperlink ref="P9" r:id="rId65" display="https://www.roc.nl/mbo-opleidingen/voedsel-natuur-en-leefomgeving/verse-voeding" xr:uid="{2C0F79C2-F087-48CD-B25E-6A1FC7EF94D0}"/>
    <hyperlink ref="P10" r:id="rId66" display="https://www.roc.nl/mbo-opleidingen/voedsel-natuur-en-leefomgeving/voeding-en-handel" xr:uid="{0ED735AB-2A06-4C52-937D-77969EDBDDF9}"/>
    <hyperlink ref="P11" r:id="rId67" display="https://www.roc.nl/mbo-opleidingen/voedsel-natuur-en-leefomgeving/voeding-en-productie" xr:uid="{C8CAC7FD-89C2-415C-AD61-1FFB9971F10B}"/>
    <hyperlink ref="Q3" r:id="rId68" display="https://www.roc.nl/mbo-opleidingen/zorg-en-welzijn" xr:uid="{E5BD7389-C2C9-4904-92D6-1850BC1822B6}"/>
    <hyperlink ref="Q4" r:id="rId69" display="https://www.roc.nl/mbo-opleidingen/zorg-en-welzijn/cultureel-werk" xr:uid="{94459C5F-D9AA-4E44-A8D2-420DF16A5568}"/>
    <hyperlink ref="Q5" r:id="rId70" display="https://www.roc.nl/mbo-opleidingen/zorg-en-welzijn/gezondheidsondersteuning" xr:uid="{2B8D1F62-C2DE-46C2-B50B-8AF7B33560A7}"/>
    <hyperlink ref="Q6" r:id="rId71" display="https://www.roc.nl/mbo-opleidingen/zorg-en-welzijn/maatschappelijke-zorg" xr:uid="{39ECE948-1C9B-48E2-B5B3-7336E93FB855}"/>
    <hyperlink ref="Q7" r:id="rId72" display="https://www.roc.nl/mbo-opleidingen/zorg-en-welzijn/pedagogisch-werk" xr:uid="{0BD0D408-C3FC-4F6A-81C2-A16C699BFE9C}"/>
    <hyperlink ref="Q8" r:id="rId73" display="https://www.roc.nl/mbo-opleidingen/zorg-en-welzijn/verpleging-en-verzorging" xr:uid="{D04D9021-6408-4434-A01D-704C44675D0A}"/>
  </hyperlinks>
  <pageMargins left="0.7" right="0.7" top="0.75" bottom="0.75" header="0.3" footer="0.3"/>
  <tableParts count="1">
    <tablePart r:id="rId7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6162-4AB4-4F5F-A858-3D9466AAB28C}">
  <dimension ref="A1:E10"/>
  <sheetViews>
    <sheetView workbookViewId="0">
      <selection activeCell="E15" sqref="E15"/>
    </sheetView>
  </sheetViews>
  <sheetFormatPr defaultRowHeight="14.4" x14ac:dyDescent="0.3"/>
  <cols>
    <col min="1" max="1" width="2.6640625" customWidth="1"/>
    <col min="2" max="2" width="27" customWidth="1"/>
    <col min="3" max="3" width="24.109375" bestFit="1" customWidth="1"/>
    <col min="4" max="4" width="24.109375" customWidth="1"/>
    <col min="5" max="5" width="28.6640625" customWidth="1"/>
    <col min="6" max="6" width="29.33203125" customWidth="1"/>
  </cols>
  <sheetData>
    <row r="1" spans="1:5" ht="21" x14ac:dyDescent="0.4">
      <c r="A1" s="150" t="s">
        <v>1404</v>
      </c>
    </row>
    <row r="2" spans="1:5" ht="14.4" customHeight="1" x14ac:dyDescent="0.3"/>
    <row r="3" spans="1:5" ht="14.4" customHeight="1" x14ac:dyDescent="0.3">
      <c r="B3" t="s">
        <v>1129</v>
      </c>
      <c r="C3" t="s">
        <v>1405</v>
      </c>
      <c r="D3" t="s">
        <v>1406</v>
      </c>
      <c r="E3" t="s">
        <v>1136</v>
      </c>
    </row>
    <row r="4" spans="1:5" ht="14.4" customHeight="1" x14ac:dyDescent="0.3">
      <c r="A4">
        <v>0</v>
      </c>
      <c r="B4" t="s">
        <v>1130</v>
      </c>
      <c r="E4" t="s">
        <v>1137</v>
      </c>
    </row>
    <row r="5" spans="1:5" ht="14.4" customHeight="1" x14ac:dyDescent="0.3">
      <c r="A5">
        <v>1</v>
      </c>
      <c r="B5" t="s">
        <v>1131</v>
      </c>
    </row>
    <row r="6" spans="1:5" ht="14.4" customHeight="1" x14ac:dyDescent="0.3">
      <c r="A6">
        <v>2</v>
      </c>
      <c r="B6" t="s">
        <v>1132</v>
      </c>
    </row>
    <row r="7" spans="1:5" ht="14.4" customHeight="1" x14ac:dyDescent="0.3">
      <c r="A7">
        <v>3</v>
      </c>
      <c r="B7" t="s">
        <v>1133</v>
      </c>
    </row>
    <row r="8" spans="1:5" ht="14.4" customHeight="1" x14ac:dyDescent="0.3">
      <c r="A8">
        <v>4</v>
      </c>
      <c r="B8" t="s">
        <v>1134</v>
      </c>
    </row>
    <row r="9" spans="1:5" ht="14.4" customHeight="1" x14ac:dyDescent="0.3">
      <c r="A9">
        <v>5</v>
      </c>
      <c r="B9" t="s">
        <v>1135</v>
      </c>
    </row>
    <row r="10" spans="1:5" ht="14.4" customHeight="1" x14ac:dyDescent="0.3"/>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2890-DA61-4DF8-87DD-32B3F899D8A0}">
  <dimension ref="A1:D6"/>
  <sheetViews>
    <sheetView workbookViewId="0"/>
  </sheetViews>
  <sheetFormatPr defaultRowHeight="14.4" x14ac:dyDescent="0.3"/>
  <cols>
    <col min="1" max="1" width="2.6640625" customWidth="1"/>
    <col min="2" max="2" width="12.6640625" bestFit="1" customWidth="1"/>
    <col min="3" max="3" width="29" customWidth="1"/>
    <col min="4" max="4" width="91.33203125" customWidth="1"/>
  </cols>
  <sheetData>
    <row r="1" spans="1:4" ht="21" x14ac:dyDescent="0.4">
      <c r="A1" s="150" t="s">
        <v>1407</v>
      </c>
    </row>
    <row r="2" spans="1:4" ht="14.4" customHeight="1" x14ac:dyDescent="0.3"/>
    <row r="3" spans="1:4" ht="14.4" customHeight="1" x14ac:dyDescent="0.3">
      <c r="B3" s="1565" t="s">
        <v>1408</v>
      </c>
      <c r="C3" s="1566" t="s">
        <v>1409</v>
      </c>
      <c r="D3" s="1576" t="s">
        <v>1410</v>
      </c>
    </row>
    <row r="4" spans="1:4" ht="14.4" customHeight="1" x14ac:dyDescent="0.3">
      <c r="B4" s="1567" t="s">
        <v>1411</v>
      </c>
      <c r="C4" s="1568" t="s">
        <v>1412</v>
      </c>
      <c r="D4" s="1569" t="s">
        <v>1413</v>
      </c>
    </row>
    <row r="5" spans="1:4" ht="14.4" customHeight="1" x14ac:dyDescent="0.3">
      <c r="B5" s="1572" t="s">
        <v>1489</v>
      </c>
      <c r="C5" s="1573" t="s">
        <v>1490</v>
      </c>
      <c r="D5" s="1574" t="s">
        <v>1491</v>
      </c>
    </row>
    <row r="6" spans="1:4" ht="14.4" customHeight="1" x14ac:dyDescent="0.3">
      <c r="B6" s="1570" t="s">
        <v>1414</v>
      </c>
      <c r="C6" s="1571"/>
      <c r="D6" s="1575" t="s">
        <v>1415</v>
      </c>
    </row>
  </sheetData>
  <hyperlinks>
    <hyperlink ref="D3" r:id="rId1" xr:uid="{23CF57E2-6CEB-44C0-8E8A-EFD4FA3F802D}"/>
    <hyperlink ref="D4" r:id="rId2" xr:uid="{0522A994-C068-40E5-B096-B2B57B8EFD5A}"/>
    <hyperlink ref="D6" r:id="rId3" xr:uid="{491C3B06-638B-49C4-93F8-11C29633FCF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8816-B53B-41E6-8B4A-1E855DD98326}">
  <dimension ref="A1:F28"/>
  <sheetViews>
    <sheetView workbookViewId="0">
      <selection activeCell="B4" sqref="B4"/>
    </sheetView>
  </sheetViews>
  <sheetFormatPr defaultRowHeight="14.4" x14ac:dyDescent="0.3"/>
  <cols>
    <col min="1" max="1" width="2.6640625" customWidth="1"/>
    <col min="2" max="2" width="22.77734375" customWidth="1"/>
    <col min="3" max="3" width="8.5546875" style="1457" customWidth="1"/>
    <col min="4" max="4" width="15.44140625" style="291" customWidth="1"/>
    <col min="5" max="5" width="38.6640625" customWidth="1"/>
    <col min="6" max="6" width="98.44140625" bestFit="1" customWidth="1"/>
  </cols>
  <sheetData>
    <row r="1" spans="1:6" ht="21" x14ac:dyDescent="0.4">
      <c r="A1" s="150" t="s">
        <v>1416</v>
      </c>
    </row>
    <row r="2" spans="1:6" ht="14.4" customHeight="1" x14ac:dyDescent="0.4">
      <c r="A2" s="150"/>
    </row>
    <row r="3" spans="1:6" ht="14.4" customHeight="1" x14ac:dyDescent="0.3">
      <c r="B3" s="1550" t="s">
        <v>1416</v>
      </c>
      <c r="C3" s="1560" t="s">
        <v>1417</v>
      </c>
      <c r="D3" s="1551" t="s">
        <v>1418</v>
      </c>
      <c r="E3" s="1551" t="s">
        <v>7</v>
      </c>
      <c r="F3" s="1552" t="s">
        <v>1419</v>
      </c>
    </row>
    <row r="4" spans="1:6" ht="14.4" customHeight="1" x14ac:dyDescent="0.3">
      <c r="B4" s="1549" t="s">
        <v>259</v>
      </c>
      <c r="C4" s="1561"/>
      <c r="D4" s="293" t="s">
        <v>1420</v>
      </c>
      <c r="E4" s="293" t="s">
        <v>1421</v>
      </c>
      <c r="F4" s="1558" t="s">
        <v>1422</v>
      </c>
    </row>
    <row r="5" spans="1:6" ht="14.4" customHeight="1" x14ac:dyDescent="0.3">
      <c r="B5" s="1455" t="s">
        <v>263</v>
      </c>
      <c r="C5" s="1562"/>
      <c r="D5" s="292" t="s">
        <v>1465</v>
      </c>
      <c r="E5" s="292" t="s">
        <v>1423</v>
      </c>
      <c r="F5" s="1559" t="s">
        <v>1424</v>
      </c>
    </row>
    <row r="6" spans="1:6" ht="14.4" customHeight="1" x14ac:dyDescent="0.3">
      <c r="B6" s="1549" t="s">
        <v>1425</v>
      </c>
      <c r="C6" s="1561" t="s">
        <v>1426</v>
      </c>
      <c r="D6" s="293" t="s">
        <v>1420</v>
      </c>
      <c r="E6" s="293" t="s">
        <v>1427</v>
      </c>
      <c r="F6" s="1558" t="s">
        <v>1428</v>
      </c>
    </row>
    <row r="7" spans="1:6" ht="14.4" customHeight="1" x14ac:dyDescent="0.3">
      <c r="B7" s="1455" t="s">
        <v>1425</v>
      </c>
      <c r="C7" s="1562" t="s">
        <v>1429</v>
      </c>
      <c r="D7" s="292" t="s">
        <v>1420</v>
      </c>
      <c r="E7" s="292" t="s">
        <v>1427</v>
      </c>
      <c r="F7" s="1559" t="s">
        <v>1428</v>
      </c>
    </row>
    <row r="8" spans="1:6" ht="14.4" customHeight="1" x14ac:dyDescent="0.3">
      <c r="B8" s="1549" t="s">
        <v>1425</v>
      </c>
      <c r="C8" s="1561">
        <v>2004</v>
      </c>
      <c r="D8" s="293" t="s">
        <v>1420</v>
      </c>
      <c r="E8" s="293" t="s">
        <v>1427</v>
      </c>
      <c r="F8" s="1558" t="s">
        <v>1428</v>
      </c>
    </row>
    <row r="9" spans="1:6" ht="14.4" customHeight="1" x14ac:dyDescent="0.3">
      <c r="B9" s="1455" t="s">
        <v>1425</v>
      </c>
      <c r="C9" s="1562">
        <v>2024</v>
      </c>
      <c r="D9" s="292" t="s">
        <v>1420</v>
      </c>
      <c r="E9" s="292" t="s">
        <v>1427</v>
      </c>
      <c r="F9" s="1559" t="s">
        <v>1428</v>
      </c>
    </row>
    <row r="10" spans="1:6" ht="14.4" customHeight="1" x14ac:dyDescent="0.3">
      <c r="B10" s="1549" t="s">
        <v>1425</v>
      </c>
      <c r="C10" s="1561" t="s">
        <v>1430</v>
      </c>
      <c r="D10" s="293" t="s">
        <v>1420</v>
      </c>
      <c r="E10" s="293" t="s">
        <v>1431</v>
      </c>
      <c r="F10" s="1558" t="s">
        <v>1432</v>
      </c>
    </row>
    <row r="11" spans="1:6" ht="14.4" customHeight="1" x14ac:dyDescent="0.3">
      <c r="B11" s="1455" t="s">
        <v>1425</v>
      </c>
      <c r="C11" s="1562" t="s">
        <v>1433</v>
      </c>
      <c r="D11" s="292" t="s">
        <v>1466</v>
      </c>
      <c r="E11" s="292" t="s">
        <v>1431</v>
      </c>
      <c r="F11" s="1559" t="s">
        <v>1432</v>
      </c>
    </row>
    <row r="12" spans="1:6" ht="14.4" customHeight="1" x14ac:dyDescent="0.3">
      <c r="B12" s="1549"/>
      <c r="C12" s="1561" t="s">
        <v>1434</v>
      </c>
      <c r="D12" s="293" t="s">
        <v>1466</v>
      </c>
      <c r="E12" s="293"/>
      <c r="F12" s="1558" t="s">
        <v>1476</v>
      </c>
    </row>
    <row r="13" spans="1:6" ht="14.4" customHeight="1" x14ac:dyDescent="0.3">
      <c r="B13" s="1455" t="s">
        <v>1486</v>
      </c>
      <c r="C13" s="1562" t="s">
        <v>1435</v>
      </c>
      <c r="D13" s="292" t="s">
        <v>1436</v>
      </c>
      <c r="E13" s="292" t="s">
        <v>1483</v>
      </c>
      <c r="F13" s="1559" t="s">
        <v>1477</v>
      </c>
    </row>
    <row r="14" spans="1:6" ht="14.4" customHeight="1" x14ac:dyDescent="0.3">
      <c r="B14" s="1549" t="s">
        <v>1487</v>
      </c>
      <c r="C14" s="1561" t="s">
        <v>1437</v>
      </c>
      <c r="D14" s="293" t="s">
        <v>1436</v>
      </c>
      <c r="E14" s="293" t="s">
        <v>1473</v>
      </c>
      <c r="F14" s="1558" t="s">
        <v>1478</v>
      </c>
    </row>
    <row r="15" spans="1:6" ht="14.4" customHeight="1" x14ac:dyDescent="0.3">
      <c r="B15" s="1455" t="s">
        <v>1438</v>
      </c>
      <c r="C15" s="1562" t="s">
        <v>1439</v>
      </c>
      <c r="D15" s="292" t="s">
        <v>1436</v>
      </c>
      <c r="E15" s="292" t="s">
        <v>1474</v>
      </c>
      <c r="F15" s="1559" t="s">
        <v>1479</v>
      </c>
    </row>
    <row r="16" spans="1:6" ht="14.4" customHeight="1" x14ac:dyDescent="0.3">
      <c r="B16" s="1549"/>
      <c r="C16" s="1561" t="s">
        <v>1440</v>
      </c>
      <c r="D16" s="293" t="s">
        <v>1436</v>
      </c>
      <c r="E16" s="293" t="s">
        <v>1474</v>
      </c>
      <c r="F16" s="1553"/>
    </row>
    <row r="17" spans="2:6" ht="14.4" customHeight="1" x14ac:dyDescent="0.3">
      <c r="B17" s="1455" t="s">
        <v>1441</v>
      </c>
      <c r="C17" s="1562" t="s">
        <v>1439</v>
      </c>
      <c r="D17" s="292" t="s">
        <v>1436</v>
      </c>
      <c r="E17" s="292"/>
      <c r="F17" s="1559" t="s">
        <v>1480</v>
      </c>
    </row>
    <row r="18" spans="2:6" x14ac:dyDescent="0.3">
      <c r="B18" s="1549" t="s">
        <v>1470</v>
      </c>
      <c r="C18" s="1561" t="s">
        <v>1472</v>
      </c>
      <c r="D18" s="293"/>
      <c r="E18" s="293" t="s">
        <v>1467</v>
      </c>
      <c r="F18" s="1558" t="s">
        <v>1469</v>
      </c>
    </row>
    <row r="19" spans="2:6" x14ac:dyDescent="0.3">
      <c r="B19" s="1554" t="s">
        <v>1468</v>
      </c>
      <c r="C19" s="1563" t="s">
        <v>1472</v>
      </c>
      <c r="D19" s="1555"/>
      <c r="E19" s="1556" t="s">
        <v>1468</v>
      </c>
      <c r="F19" s="1564" t="s">
        <v>1471</v>
      </c>
    </row>
    <row r="22" spans="2:6" x14ac:dyDescent="0.3">
      <c r="B22" s="1557" t="s">
        <v>1475</v>
      </c>
    </row>
    <row r="24" spans="2:6" x14ac:dyDescent="0.3">
      <c r="B24" t="s">
        <v>1481</v>
      </c>
    </row>
    <row r="25" spans="2:6" x14ac:dyDescent="0.3">
      <c r="B25" t="s">
        <v>1482</v>
      </c>
    </row>
    <row r="26" spans="2:6" x14ac:dyDescent="0.3">
      <c r="B26" t="s">
        <v>1485</v>
      </c>
    </row>
    <row r="27" spans="2:6" x14ac:dyDescent="0.3">
      <c r="B27" t="s">
        <v>1484</v>
      </c>
    </row>
    <row r="28" spans="2:6" x14ac:dyDescent="0.3">
      <c r="B28" t="s">
        <v>1488</v>
      </c>
    </row>
  </sheetData>
  <hyperlinks>
    <hyperlink ref="F19" r:id="rId1" display="https://www.1edtech.org/standards/cc" xr:uid="{A5D84914-C411-48B8-B274-8665D6E58568}"/>
    <hyperlink ref="F18" r:id="rId2" xr:uid="{8230EB2E-6471-4850-A48A-2F2EC159B8CE}"/>
    <hyperlink ref="F11" r:id="rId3" xr:uid="{CC6D60B1-2072-4246-B31D-C12D41034E12}"/>
    <hyperlink ref="F10" r:id="rId4" xr:uid="{E431CD3E-815F-418C-AE0E-76FE93408639}"/>
    <hyperlink ref="F9" r:id="rId5" xr:uid="{4AE79408-F332-49EB-B044-0D1D502CFF5D}"/>
    <hyperlink ref="F8" r:id="rId6" xr:uid="{016E9221-11EA-471E-958E-A00F718E1DFA}"/>
    <hyperlink ref="F7" r:id="rId7" xr:uid="{1AD5824A-1513-4E73-9B67-6788A87DF448}"/>
    <hyperlink ref="F6" r:id="rId8" xr:uid="{F36CE697-6BE9-4716-804C-076736B63450}"/>
    <hyperlink ref="F5" r:id="rId9" xr:uid="{969A3DFA-C4DE-4703-866D-B5697066F661}"/>
    <hyperlink ref="F4" r:id="rId10" xr:uid="{C493A1E2-1115-4015-A996-ED30ADB9BDF9}"/>
    <hyperlink ref="F12" r:id="rId11" xr:uid="{40C7F3F3-CFA2-478F-8AFF-8D10127C6957}"/>
    <hyperlink ref="F13" r:id="rId12" location="/" xr:uid="{168C2333-E047-4EB5-9087-15B44E8F0EDD}"/>
    <hyperlink ref="F14" r:id="rId13" location="/" xr:uid="{DF14919C-0BD3-4BD9-BED2-5F04BCC3EEEE}"/>
    <hyperlink ref="F15" r:id="rId14" xr:uid="{174DB584-915A-4BC4-BB9E-E4D7A466A8E7}"/>
    <hyperlink ref="F17" r:id="rId15" xr:uid="{F04A3453-5286-4E9D-88FD-142213A807B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1B1EB-506A-4D51-A86E-9C4E4FEE3F4B}">
  <dimension ref="B2:E29"/>
  <sheetViews>
    <sheetView workbookViewId="0">
      <selection activeCell="E5" sqref="E5"/>
    </sheetView>
  </sheetViews>
  <sheetFormatPr defaultRowHeight="14.4" x14ac:dyDescent="0.3"/>
  <cols>
    <col min="2" max="2" width="43.88671875" customWidth="1"/>
    <col min="3" max="3" width="19" customWidth="1"/>
    <col min="4" max="4" width="20.33203125" bestFit="1" customWidth="1"/>
  </cols>
  <sheetData>
    <row r="2" spans="2:5" ht="43.2" x14ac:dyDescent="0.3">
      <c r="B2" s="582" t="s">
        <v>1442</v>
      </c>
      <c r="D2" t="s">
        <v>1174</v>
      </c>
      <c r="E2" s="1381" t="s">
        <v>1443</v>
      </c>
    </row>
    <row r="3" spans="2:5" x14ac:dyDescent="0.3">
      <c r="B3" s="579" t="s">
        <v>1178</v>
      </c>
      <c r="D3" t="s">
        <v>1191</v>
      </c>
      <c r="E3">
        <f>+COUNTIF(ExamenleverancierMetadata!M6:M233,D3)</f>
        <v>61</v>
      </c>
    </row>
    <row r="4" spans="2:5" x14ac:dyDescent="0.3">
      <c r="B4" s="580" t="s">
        <v>1184</v>
      </c>
      <c r="D4" t="s">
        <v>1237</v>
      </c>
      <c r="E4">
        <f>+COUNTIF(ExamenleverancierMetadata!M7:M234,D4)</f>
        <v>15</v>
      </c>
    </row>
    <row r="5" spans="2:5" x14ac:dyDescent="0.3">
      <c r="B5" s="579"/>
      <c r="D5" t="s">
        <v>1238</v>
      </c>
      <c r="E5">
        <f>+COUNTIF(ExamenleverancierMetadata!M8:M235,D5)</f>
        <v>58</v>
      </c>
    </row>
    <row r="8" spans="2:5" x14ac:dyDescent="0.3">
      <c r="B8" t="s">
        <v>1444</v>
      </c>
      <c r="C8" s="1381" t="s">
        <v>1445</v>
      </c>
    </row>
    <row r="9" spans="2:5" x14ac:dyDescent="0.3">
      <c r="B9" t="s">
        <v>130</v>
      </c>
      <c r="C9">
        <f>+COUNTIF(ExamenleverancierMetadata!D6:D233,BTG[[#This Row],[Bedrijftakgroepen]])</f>
        <v>2</v>
      </c>
    </row>
    <row r="10" spans="2:5" x14ac:dyDescent="0.3">
      <c r="B10" t="s">
        <v>1221</v>
      </c>
      <c r="C10">
        <f>+COUNTIF(ExamenleverancierMetadata!D7:D234,BTG[[#This Row],[Bedrijftakgroepen]])</f>
        <v>5</v>
      </c>
    </row>
    <row r="11" spans="2:5" x14ac:dyDescent="0.3">
      <c r="B11" t="s">
        <v>1244</v>
      </c>
      <c r="C11">
        <f>+COUNTIF(ExamenleverancierMetadata!D8:D235,BTG[[#This Row],[Bedrijftakgroepen]])</f>
        <v>6</v>
      </c>
    </row>
    <row r="12" spans="2:5" x14ac:dyDescent="0.3">
      <c r="B12" t="s">
        <v>1186</v>
      </c>
      <c r="C12">
        <f>+COUNTIF(ExamenleverancierMetadata!D9:D236,BTG[[#This Row],[Bedrijftakgroepen]])</f>
        <v>12</v>
      </c>
    </row>
    <row r="13" spans="2:5" x14ac:dyDescent="0.3">
      <c r="B13" t="s">
        <v>1300</v>
      </c>
      <c r="C13">
        <f>+COUNTIF(ExamenleverancierMetadata!D10:D237,BTG[[#This Row],[Bedrijftakgroepen]])</f>
        <v>2</v>
      </c>
    </row>
    <row r="14" spans="2:5" x14ac:dyDescent="0.3">
      <c r="B14" t="s">
        <v>1215</v>
      </c>
      <c r="C14">
        <f>+COUNTIF(ExamenleverancierMetadata!D11:D238,BTG[[#This Row],[Bedrijftakgroepen]])</f>
        <v>15</v>
      </c>
    </row>
    <row r="15" spans="2:5" x14ac:dyDescent="0.3">
      <c r="B15" t="s">
        <v>1232</v>
      </c>
      <c r="C15">
        <f>+COUNTIF(ExamenleverancierMetadata!D12:D239,BTG[[#This Row],[Bedrijftakgroepen]])</f>
        <v>10</v>
      </c>
    </row>
    <row r="16" spans="2:5" x14ac:dyDescent="0.3">
      <c r="B16" t="s">
        <v>1196</v>
      </c>
      <c r="C16">
        <f>+COUNTIF(ExamenleverancierMetadata!D13:D240,BTG[[#This Row],[Bedrijftakgroepen]])</f>
        <v>13</v>
      </c>
    </row>
    <row r="17" spans="2:3" x14ac:dyDescent="0.3">
      <c r="B17" t="s">
        <v>1204</v>
      </c>
      <c r="C17">
        <f>+COUNTIF(ExamenleverancierMetadata!D14:D241,BTG[[#This Row],[Bedrijftakgroepen]])</f>
        <v>17</v>
      </c>
    </row>
    <row r="20" spans="2:3" x14ac:dyDescent="0.3">
      <c r="B20" t="s">
        <v>1446</v>
      </c>
    </row>
    <row r="21" spans="2:3" x14ac:dyDescent="0.3">
      <c r="B21" t="s">
        <v>995</v>
      </c>
    </row>
    <row r="22" spans="2:3" x14ac:dyDescent="0.3">
      <c r="B22" t="s">
        <v>1017</v>
      </c>
    </row>
    <row r="23" spans="2:3" x14ac:dyDescent="0.3">
      <c r="B23" t="s">
        <v>1447</v>
      </c>
    </row>
    <row r="24" spans="2:3" x14ac:dyDescent="0.3">
      <c r="B24" t="s">
        <v>991</v>
      </c>
    </row>
    <row r="25" spans="2:3" x14ac:dyDescent="0.3">
      <c r="B25" t="s">
        <v>1448</v>
      </c>
    </row>
    <row r="26" spans="2:3" x14ac:dyDescent="0.3">
      <c r="B26" t="s">
        <v>1003</v>
      </c>
    </row>
    <row r="27" spans="2:3" x14ac:dyDescent="0.3">
      <c r="B27" t="s">
        <v>1007</v>
      </c>
    </row>
    <row r="28" spans="2:3" x14ac:dyDescent="0.3">
      <c r="B28" t="s">
        <v>1449</v>
      </c>
    </row>
    <row r="29" spans="2:3" x14ac:dyDescent="0.3">
      <c r="B29" t="s">
        <v>1037</v>
      </c>
    </row>
  </sheetData>
  <pageMargins left="0.7" right="0.7" top="0.75" bottom="0.75" header="0.3" footer="0.3"/>
  <tableParts count="4">
    <tablePart r:id="rId1"/>
    <tablePart r:id="rId2"/>
    <tablePart r:id="rId3"/>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4E2F-6435-4B6D-B742-1C064D6954E2}">
  <dimension ref="B2:C11"/>
  <sheetViews>
    <sheetView workbookViewId="0">
      <selection activeCell="C11" sqref="C11"/>
    </sheetView>
  </sheetViews>
  <sheetFormatPr defaultRowHeight="14.4" x14ac:dyDescent="0.3"/>
  <cols>
    <col min="2" max="2" width="28.109375" bestFit="1" customWidth="1"/>
    <col min="3" max="3" width="63.88671875" bestFit="1" customWidth="1"/>
  </cols>
  <sheetData>
    <row r="2" spans="2:3" x14ac:dyDescent="0.3">
      <c r="B2" t="s">
        <v>1450</v>
      </c>
    </row>
    <row r="4" spans="2:3" x14ac:dyDescent="0.3">
      <c r="B4" t="s">
        <v>1451</v>
      </c>
      <c r="C4" t="s">
        <v>1452</v>
      </c>
    </row>
    <row r="5" spans="2:3" x14ac:dyDescent="0.3">
      <c r="B5" t="s">
        <v>1453</v>
      </c>
      <c r="C5" t="s">
        <v>1454</v>
      </c>
    </row>
    <row r="6" spans="2:3" x14ac:dyDescent="0.3">
      <c r="B6" t="s">
        <v>1455</v>
      </c>
      <c r="C6" t="s">
        <v>1456</v>
      </c>
    </row>
    <row r="7" spans="2:3" x14ac:dyDescent="0.3">
      <c r="B7" t="s">
        <v>1457</v>
      </c>
      <c r="C7" t="s">
        <v>1458</v>
      </c>
    </row>
    <row r="8" spans="2:3" x14ac:dyDescent="0.3">
      <c r="B8" t="s">
        <v>1459</v>
      </c>
      <c r="C8" t="s">
        <v>1460</v>
      </c>
    </row>
    <row r="9" spans="2:3" x14ac:dyDescent="0.3">
      <c r="B9" t="s">
        <v>1461</v>
      </c>
      <c r="C9" t="s">
        <v>1462</v>
      </c>
    </row>
    <row r="11" spans="2:3" x14ac:dyDescent="0.3">
      <c r="B11" t="s">
        <v>1463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186A-71F5-4C12-8AF6-92396673F643}">
  <dimension ref="A1:KG114"/>
  <sheetViews>
    <sheetView tabSelected="1" zoomScale="77" zoomScaleNormal="77" workbookViewId="0">
      <pane xSplit="3" ySplit="5" topLeftCell="L6" activePane="bottomRight" state="frozen"/>
      <selection pane="topRight" activeCell="D1" sqref="D1"/>
      <selection pane="bottomLeft" activeCell="A5" sqref="A5"/>
      <selection pane="bottomRight" activeCell="O108" sqref="O108"/>
    </sheetView>
  </sheetViews>
  <sheetFormatPr defaultColWidth="14.6640625" defaultRowHeight="18.75" customHeight="1" x14ac:dyDescent="0.35"/>
  <cols>
    <col min="1" max="1" width="1.6640625" style="1393" customWidth="1"/>
    <col min="2" max="2" width="5.6640625" style="1" bestFit="1" customWidth="1"/>
    <col min="3" max="3" width="91" style="1" customWidth="1"/>
    <col min="4" max="4" width="13.88671875" style="1" customWidth="1"/>
    <col min="5" max="5" width="34.5546875" style="8" customWidth="1"/>
    <col min="6" max="6" width="40.33203125" style="8" customWidth="1"/>
    <col min="7" max="7" width="33.44140625" style="8" customWidth="1"/>
    <col min="8" max="8" width="55.6640625" style="8" customWidth="1"/>
    <col min="9" max="10" width="26.5546875" style="8" hidden="1" customWidth="1"/>
    <col min="11" max="11" width="36.109375" style="8" customWidth="1"/>
    <col min="12" max="12" width="32.33203125" style="8" customWidth="1"/>
    <col min="13" max="13" width="42.33203125" style="1" customWidth="1"/>
    <col min="14" max="14" width="93.109375" style="1" customWidth="1"/>
    <col min="15" max="16" width="21.6640625" style="1" customWidth="1"/>
    <col min="17" max="17" width="36" style="1" customWidth="1"/>
    <col min="18" max="18" width="13.33203125" style="1" bestFit="1" customWidth="1"/>
    <col min="19" max="19" width="25.5546875" style="1" customWidth="1"/>
    <col min="20" max="20" width="23.5546875" style="1" customWidth="1"/>
    <col min="21" max="21" width="31" style="1" customWidth="1"/>
    <col min="22" max="22" width="22.44140625" style="6" customWidth="1"/>
    <col min="23" max="23" width="15" style="1" customWidth="1"/>
    <col min="24" max="24" width="15.109375" style="1" customWidth="1"/>
    <col min="25" max="25" width="11.5546875" style="1" customWidth="1"/>
    <col min="26" max="26" width="23.33203125" style="1" customWidth="1"/>
    <col min="27" max="27" width="19.109375" style="1" customWidth="1"/>
    <col min="28" max="28" width="16.33203125" style="1" customWidth="1"/>
    <col min="29" max="29" width="15.109375" style="1" customWidth="1"/>
    <col min="30" max="30" width="18" style="1" customWidth="1"/>
    <col min="31" max="31" width="14.6640625" style="1" customWidth="1"/>
    <col min="32" max="32" width="13.5546875" style="1" customWidth="1"/>
    <col min="33" max="33" width="17.109375" style="1" customWidth="1"/>
    <col min="34" max="34" width="26.6640625" style="1" customWidth="1"/>
    <col min="35" max="35" width="21.109375" style="1" customWidth="1"/>
    <col min="36" max="36" width="22.44140625" style="1" customWidth="1"/>
    <col min="37" max="37" width="24" style="1" customWidth="1"/>
    <col min="38" max="38" width="31.5546875" style="1" customWidth="1"/>
    <col min="39" max="39" width="16.88671875" style="1" customWidth="1"/>
    <col min="40" max="40" width="55.33203125" style="1" customWidth="1"/>
    <col min="41" max="41" width="90.88671875" style="526" customWidth="1"/>
    <col min="42" max="42" width="15.33203125" style="1" customWidth="1"/>
    <col min="43" max="16384" width="14.6640625" style="1"/>
  </cols>
  <sheetData>
    <row r="1" spans="1:292" s="1396" customFormat="1" ht="10.199999999999999" customHeight="1" thickBot="1" x14ac:dyDescent="0.4">
      <c r="V1" s="1397"/>
      <c r="AO1" s="1398"/>
    </row>
    <row r="2" spans="1:292" ht="28.95" customHeight="1" x14ac:dyDescent="0.55000000000000004">
      <c r="B2" s="443" t="s">
        <v>169</v>
      </c>
      <c r="C2" s="488"/>
      <c r="D2" s="149"/>
      <c r="E2" s="778"/>
      <c r="F2" s="149"/>
      <c r="G2" s="88"/>
      <c r="H2" s="88"/>
      <c r="I2" s="88"/>
      <c r="J2" s="88"/>
      <c r="K2" s="88"/>
      <c r="L2" s="88"/>
      <c r="M2" s="149"/>
      <c r="N2" s="149"/>
      <c r="O2" s="586"/>
      <c r="P2" s="303"/>
      <c r="Q2" s="303"/>
      <c r="R2" s="303"/>
      <c r="S2" s="586"/>
      <c r="T2" s="515"/>
      <c r="U2" s="516"/>
      <c r="V2" s="149"/>
      <c r="W2" s="586"/>
      <c r="X2" s="149"/>
      <c r="Y2" s="149"/>
      <c r="Z2" s="149"/>
      <c r="AA2" s="586"/>
      <c r="AB2" s="88"/>
      <c r="AC2" s="149"/>
      <c r="AD2" s="149"/>
      <c r="AE2" s="149"/>
      <c r="AF2" s="149"/>
      <c r="AG2" s="149"/>
      <c r="AH2" s="149"/>
      <c r="AI2" s="149"/>
      <c r="AJ2" s="149"/>
      <c r="AK2" s="149"/>
      <c r="AL2" s="149"/>
      <c r="AM2" s="586"/>
      <c r="AN2" s="586"/>
      <c r="AO2" s="489"/>
      <c r="AP2" s="781"/>
    </row>
    <row r="3" spans="1:292" ht="23.4" customHeight="1" x14ac:dyDescent="0.45">
      <c r="B3" s="694" t="s">
        <v>201</v>
      </c>
      <c r="C3" s="612"/>
      <c r="D3" s="358"/>
      <c r="E3" s="779"/>
      <c r="F3" s="358"/>
      <c r="G3" s="361"/>
      <c r="H3" s="361"/>
      <c r="I3" s="361"/>
      <c r="J3" s="361"/>
      <c r="K3" s="361"/>
      <c r="L3" s="361"/>
      <c r="M3" s="358"/>
      <c r="N3" s="358"/>
      <c r="O3" s="701" t="s">
        <v>266</v>
      </c>
      <c r="P3" s="360"/>
      <c r="Q3" s="360"/>
      <c r="R3" s="360"/>
      <c r="S3" s="702" t="s">
        <v>42</v>
      </c>
      <c r="T3" s="513"/>
      <c r="U3" s="514"/>
      <c r="V3" s="358"/>
      <c r="W3" s="491" t="s">
        <v>267</v>
      </c>
      <c r="X3" s="358"/>
      <c r="Y3" s="358"/>
      <c r="Z3" s="358"/>
      <c r="AA3" s="491" t="s">
        <v>60</v>
      </c>
      <c r="AB3" s="361"/>
      <c r="AC3" s="358"/>
      <c r="AD3" s="358"/>
      <c r="AE3" s="358"/>
      <c r="AF3" s="358"/>
      <c r="AG3" s="358"/>
      <c r="AH3" s="358"/>
      <c r="AI3" s="358"/>
      <c r="AJ3" s="358"/>
      <c r="AK3" s="358"/>
      <c r="AL3" s="358"/>
      <c r="AM3" s="702" t="s">
        <v>87</v>
      </c>
      <c r="AN3" s="702"/>
      <c r="AO3" s="490"/>
      <c r="AP3" s="782"/>
    </row>
    <row r="4" spans="1:292" ht="23.4" customHeight="1" x14ac:dyDescent="0.45">
      <c r="B4" s="368"/>
      <c r="C4" s="692"/>
      <c r="D4" s="370"/>
      <c r="E4" s="369"/>
      <c r="F4" s="370"/>
      <c r="G4" s="371" t="s">
        <v>268</v>
      </c>
      <c r="H4" s="371"/>
      <c r="I4" s="371"/>
      <c r="J4" s="371"/>
      <c r="K4" s="371"/>
      <c r="L4" s="371"/>
      <c r="M4" s="555"/>
      <c r="N4" s="372"/>
      <c r="O4" s="359"/>
      <c r="P4" s="360" t="s">
        <v>269</v>
      </c>
      <c r="Q4" s="360" t="s">
        <v>7</v>
      </c>
      <c r="R4" s="360" t="s">
        <v>270</v>
      </c>
      <c r="S4" s="486" t="s">
        <v>271</v>
      </c>
      <c r="T4" s="487" t="s">
        <v>272</v>
      </c>
      <c r="U4" s="457" t="s">
        <v>273</v>
      </c>
      <c r="V4" s="363" t="s">
        <v>274</v>
      </c>
      <c r="W4" s="368"/>
      <c r="X4" s="358"/>
      <c r="Y4" s="358"/>
      <c r="Z4" s="367"/>
      <c r="AA4" s="440"/>
      <c r="AB4" s="371"/>
      <c r="AC4" s="370"/>
      <c r="AD4" s="370"/>
      <c r="AE4" s="370"/>
      <c r="AF4" s="370"/>
      <c r="AG4" s="370"/>
      <c r="AH4" s="370"/>
      <c r="AI4" s="370"/>
      <c r="AJ4" s="370"/>
      <c r="AK4" s="370"/>
      <c r="AL4" s="372"/>
      <c r="AM4" s="523" t="s">
        <v>275</v>
      </c>
      <c r="AN4" s="795"/>
      <c r="AO4" s="457"/>
      <c r="AP4" s="512" t="s">
        <v>276</v>
      </c>
    </row>
    <row r="5" spans="1:292" ht="20.25" customHeight="1" thickBot="1" x14ac:dyDescent="0.4">
      <c r="B5" s="85"/>
      <c r="C5" s="86" t="s">
        <v>7</v>
      </c>
      <c r="D5" s="376" t="s">
        <v>277</v>
      </c>
      <c r="E5" s="373" t="s">
        <v>9</v>
      </c>
      <c r="F5" s="374" t="s">
        <v>12</v>
      </c>
      <c r="G5" s="375" t="s">
        <v>278</v>
      </c>
      <c r="H5" s="375" t="s">
        <v>18</v>
      </c>
      <c r="I5" s="375" t="s">
        <v>21</v>
      </c>
      <c r="J5" s="375" t="s">
        <v>23</v>
      </c>
      <c r="K5" s="375" t="s">
        <v>25</v>
      </c>
      <c r="L5" s="375" t="s">
        <v>27</v>
      </c>
      <c r="M5" s="850" t="s">
        <v>29</v>
      </c>
      <c r="N5" s="153" t="s">
        <v>31</v>
      </c>
      <c r="O5" s="304" t="s">
        <v>34</v>
      </c>
      <c r="P5" s="102" t="s">
        <v>279</v>
      </c>
      <c r="Q5" s="102" t="s">
        <v>270</v>
      </c>
      <c r="R5" s="305" t="s">
        <v>280</v>
      </c>
      <c r="S5" s="104" t="s">
        <v>47</v>
      </c>
      <c r="T5" s="208" t="s">
        <v>281</v>
      </c>
      <c r="U5" s="208" t="s">
        <v>282</v>
      </c>
      <c r="V5" s="105" t="s">
        <v>283</v>
      </c>
      <c r="W5" s="104" t="s">
        <v>52</v>
      </c>
      <c r="X5" s="208" t="s">
        <v>54</v>
      </c>
      <c r="Y5" s="208" t="s">
        <v>56</v>
      </c>
      <c r="Z5" s="105" t="s">
        <v>58</v>
      </c>
      <c r="AA5" s="104" t="s">
        <v>61</v>
      </c>
      <c r="AB5" s="208" t="s">
        <v>63</v>
      </c>
      <c r="AC5" s="208" t="s">
        <v>65</v>
      </c>
      <c r="AD5" s="208" t="s">
        <v>67</v>
      </c>
      <c r="AE5" s="208" t="s">
        <v>71</v>
      </c>
      <c r="AF5" s="208" t="s">
        <v>73</v>
      </c>
      <c r="AG5" s="208" t="s">
        <v>75</v>
      </c>
      <c r="AH5" s="208" t="s">
        <v>284</v>
      </c>
      <c r="AI5" s="208" t="s">
        <v>79</v>
      </c>
      <c r="AJ5" s="208" t="s">
        <v>81</v>
      </c>
      <c r="AK5" s="208" t="s">
        <v>83</v>
      </c>
      <c r="AL5" s="105" t="s">
        <v>85</v>
      </c>
      <c r="AM5" s="104" t="s">
        <v>285</v>
      </c>
      <c r="AN5" s="244" t="s">
        <v>90</v>
      </c>
      <c r="AO5" s="208" t="s">
        <v>92</v>
      </c>
      <c r="AP5" s="105" t="s">
        <v>286</v>
      </c>
    </row>
    <row r="6" spans="1:292" s="2" customFormat="1" ht="18.600000000000001" customHeight="1" thickBot="1" x14ac:dyDescent="0.4">
      <c r="A6" s="1394"/>
      <c r="B6" s="37">
        <v>1</v>
      </c>
      <c r="C6" s="38" t="s">
        <v>287</v>
      </c>
      <c r="D6" s="379" t="s">
        <v>288</v>
      </c>
      <c r="E6" s="377" t="s">
        <v>289</v>
      </c>
      <c r="F6" s="378"/>
      <c r="G6" s="378"/>
      <c r="H6" s="664" t="s">
        <v>290</v>
      </c>
      <c r="I6" s="664" t="s">
        <v>291</v>
      </c>
      <c r="J6" s="665" t="s">
        <v>292</v>
      </c>
      <c r="K6" s="378"/>
      <c r="L6" s="1391" t="s">
        <v>293</v>
      </c>
      <c r="M6" s="851"/>
      <c r="N6" s="642" t="s">
        <v>294</v>
      </c>
      <c r="O6" s="106" t="s">
        <v>295</v>
      </c>
      <c r="P6" s="209"/>
      <c r="Q6" s="209"/>
      <c r="R6" s="107"/>
      <c r="S6" s="106"/>
      <c r="T6" s="209" t="s">
        <v>11</v>
      </c>
      <c r="U6" s="209"/>
      <c r="V6" s="107"/>
      <c r="W6" s="106"/>
      <c r="X6" s="209"/>
      <c r="Y6" s="209"/>
      <c r="Z6" s="107"/>
      <c r="AA6" s="106"/>
      <c r="AB6" s="209" t="s">
        <v>63</v>
      </c>
      <c r="AC6" s="209"/>
      <c r="AD6" s="209"/>
      <c r="AE6" s="209"/>
      <c r="AF6" s="209"/>
      <c r="AG6" s="209"/>
      <c r="AH6" s="209"/>
      <c r="AI6" s="209"/>
      <c r="AJ6" s="209"/>
      <c r="AK6" s="209" t="s">
        <v>83</v>
      </c>
      <c r="AL6" s="107"/>
      <c r="AM6" s="116"/>
      <c r="AN6" s="748"/>
      <c r="AO6" s="209"/>
      <c r="AP6" s="107">
        <v>2</v>
      </c>
    </row>
    <row r="7" spans="1:292" s="2" customFormat="1" ht="18.600000000000001" customHeight="1" thickBot="1" x14ac:dyDescent="0.4">
      <c r="A7" s="1394"/>
      <c r="B7" s="763">
        <v>2</v>
      </c>
      <c r="C7" s="764" t="s">
        <v>296</v>
      </c>
      <c r="D7" s="767" t="s">
        <v>297</v>
      </c>
      <c r="E7" s="765"/>
      <c r="F7" s="766"/>
      <c r="G7" s="766"/>
      <c r="H7" s="385" t="s">
        <v>298</v>
      </c>
      <c r="I7" s="385" t="s">
        <v>299</v>
      </c>
      <c r="J7" s="385" t="s">
        <v>300</v>
      </c>
      <c r="K7" s="290" t="s">
        <v>301</v>
      </c>
      <c r="L7" s="1392" t="s">
        <v>302</v>
      </c>
      <c r="M7" s="852"/>
      <c r="N7" s="768" t="s">
        <v>303</v>
      </c>
      <c r="O7" s="769" t="s">
        <v>11</v>
      </c>
      <c r="P7" s="296"/>
      <c r="Q7" s="296"/>
      <c r="R7" s="747"/>
      <c r="S7" s="769"/>
      <c r="T7" s="296" t="s">
        <v>20</v>
      </c>
      <c r="U7" s="296" t="s">
        <v>20</v>
      </c>
      <c r="V7" s="747"/>
      <c r="W7" s="769"/>
      <c r="X7" s="296"/>
      <c r="Y7" s="296"/>
      <c r="Z7" s="747"/>
      <c r="AA7" s="769"/>
      <c r="AB7" s="296" t="s">
        <v>63</v>
      </c>
      <c r="AC7" s="296"/>
      <c r="AD7" s="296"/>
      <c r="AE7" s="296"/>
      <c r="AF7" s="296"/>
      <c r="AG7" s="296"/>
      <c r="AH7" s="296"/>
      <c r="AI7" s="296"/>
      <c r="AJ7" s="296"/>
      <c r="AK7" s="296"/>
      <c r="AL7" s="747"/>
      <c r="AM7" s="770"/>
      <c r="AN7" s="796"/>
      <c r="AO7" s="296"/>
      <c r="AP7" s="747">
        <v>1</v>
      </c>
    </row>
    <row r="8" spans="1:292" s="2" customFormat="1" ht="18.600000000000001" customHeight="1" thickBot="1" x14ac:dyDescent="0.35">
      <c r="A8" s="1394"/>
      <c r="B8" s="37">
        <v>3</v>
      </c>
      <c r="C8" s="38" t="s">
        <v>304</v>
      </c>
      <c r="D8" s="389"/>
      <c r="E8" s="377"/>
      <c r="F8" s="378"/>
      <c r="G8" s="378"/>
      <c r="H8" s="378" t="s">
        <v>305</v>
      </c>
      <c r="I8" s="378" t="s">
        <v>306</v>
      </c>
      <c r="J8" s="378" t="s">
        <v>307</v>
      </c>
      <c r="K8" s="802" t="s">
        <v>308</v>
      </c>
      <c r="L8" s="378" t="s">
        <v>309</v>
      </c>
      <c r="M8" s="853"/>
      <c r="N8" s="651" t="s">
        <v>310</v>
      </c>
      <c r="O8" s="106" t="s">
        <v>311</v>
      </c>
      <c r="P8" s="209"/>
      <c r="Q8" s="209"/>
      <c r="R8" s="107"/>
      <c r="S8" s="106"/>
      <c r="T8" s="209" t="s">
        <v>11</v>
      </c>
      <c r="U8" s="209"/>
      <c r="V8" s="107"/>
      <c r="W8" s="106"/>
      <c r="X8" s="209"/>
      <c r="Y8" s="209"/>
      <c r="Z8" s="107"/>
      <c r="AA8" s="106"/>
      <c r="AB8" s="209" t="s">
        <v>63</v>
      </c>
      <c r="AC8" s="209"/>
      <c r="AD8" s="209" t="s">
        <v>67</v>
      </c>
      <c r="AE8" s="209" t="s">
        <v>71</v>
      </c>
      <c r="AF8" s="209"/>
      <c r="AG8" s="209"/>
      <c r="AH8" s="209"/>
      <c r="AI8" s="209"/>
      <c r="AJ8" s="209"/>
      <c r="AK8" s="209"/>
      <c r="AL8" s="107"/>
      <c r="AM8" s="116"/>
      <c r="AN8" s="748"/>
      <c r="AO8" s="209"/>
      <c r="AP8" s="107">
        <v>1</v>
      </c>
    </row>
    <row r="9" spans="1:292" s="9" customFormat="1" ht="18.600000000000001" customHeight="1" thickBot="1" x14ac:dyDescent="0.35">
      <c r="A9" s="1394"/>
      <c r="B9" s="58">
        <v>4</v>
      </c>
      <c r="C9" s="59" t="s">
        <v>312</v>
      </c>
      <c r="D9" s="386"/>
      <c r="E9" s="384"/>
      <c r="F9" s="385"/>
      <c r="G9" s="385"/>
      <c r="H9" s="385" t="s">
        <v>313</v>
      </c>
      <c r="I9" s="385" t="s">
        <v>314</v>
      </c>
      <c r="J9" s="385" t="s">
        <v>315</v>
      </c>
      <c r="K9" s="803" t="s">
        <v>316</v>
      </c>
      <c r="L9" s="290" t="s">
        <v>317</v>
      </c>
      <c r="M9" s="854"/>
      <c r="N9" s="643" t="s">
        <v>318</v>
      </c>
      <c r="O9" s="114" t="s">
        <v>11</v>
      </c>
      <c r="P9" s="212"/>
      <c r="Q9" s="212"/>
      <c r="R9" s="115"/>
      <c r="S9" s="114"/>
      <c r="T9" s="212" t="s">
        <v>11</v>
      </c>
      <c r="U9" s="212"/>
      <c r="V9" s="115"/>
      <c r="W9" s="114"/>
      <c r="X9" s="212"/>
      <c r="Y9" s="212"/>
      <c r="Z9" s="115"/>
      <c r="AA9" s="114" t="s">
        <v>61</v>
      </c>
      <c r="AB9" s="212"/>
      <c r="AC9" s="212" t="s">
        <v>319</v>
      </c>
      <c r="AD9" s="212"/>
      <c r="AE9" s="212"/>
      <c r="AF9" s="212"/>
      <c r="AG9" s="212"/>
      <c r="AH9" s="212"/>
      <c r="AI9" s="212"/>
      <c r="AJ9" s="212"/>
      <c r="AK9" s="212"/>
      <c r="AL9" s="115"/>
      <c r="AM9" s="524"/>
      <c r="AN9" s="797"/>
      <c r="AO9" s="212"/>
      <c r="AP9" s="115">
        <v>0</v>
      </c>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row>
    <row r="10" spans="1:292" s="2" customFormat="1" ht="18.600000000000001" customHeight="1" thickBot="1" x14ac:dyDescent="0.35">
      <c r="A10" s="1394"/>
      <c r="B10" s="37">
        <v>5</v>
      </c>
      <c r="C10" s="50" t="s">
        <v>320</v>
      </c>
      <c r="D10" s="389"/>
      <c r="E10" s="387"/>
      <c r="F10" s="388" t="s">
        <v>321</v>
      </c>
      <c r="G10" s="388"/>
      <c r="H10" s="388" t="s">
        <v>322</v>
      </c>
      <c r="I10" s="388" t="s">
        <v>323</v>
      </c>
      <c r="J10" s="388" t="s">
        <v>324</v>
      </c>
      <c r="K10" s="802" t="s">
        <v>325</v>
      </c>
      <c r="L10" s="388" t="s">
        <v>326</v>
      </c>
      <c r="M10" s="853"/>
      <c r="N10" s="642" t="s">
        <v>327</v>
      </c>
      <c r="O10" s="116"/>
      <c r="P10" s="219"/>
      <c r="Q10" s="219"/>
      <c r="R10" s="117"/>
      <c r="S10" s="116"/>
      <c r="T10" s="219"/>
      <c r="U10" s="219"/>
      <c r="V10" s="107"/>
      <c r="W10" s="116"/>
      <c r="X10" s="219"/>
      <c r="Y10" s="219"/>
      <c r="Z10" s="117"/>
      <c r="AA10" s="116"/>
      <c r="AB10" s="219"/>
      <c r="AC10" s="219"/>
      <c r="AD10" s="219"/>
      <c r="AE10" s="219"/>
      <c r="AF10" s="219"/>
      <c r="AG10" s="219"/>
      <c r="AH10" s="219"/>
      <c r="AI10" s="209" t="s">
        <v>328</v>
      </c>
      <c r="AJ10" s="219"/>
      <c r="AK10" s="219"/>
      <c r="AL10" s="117"/>
      <c r="AM10" s="116"/>
      <c r="AN10" s="748"/>
      <c r="AO10" s="219"/>
      <c r="AP10" s="117"/>
    </row>
    <row r="11" spans="1:292" s="2" customFormat="1" ht="18.600000000000001" customHeight="1" thickBot="1" x14ac:dyDescent="0.35">
      <c r="A11" s="1394"/>
      <c r="B11" s="40">
        <v>6</v>
      </c>
      <c r="C11" s="41" t="s">
        <v>329</v>
      </c>
      <c r="D11" s="393"/>
      <c r="E11" s="391"/>
      <c r="F11" s="392"/>
      <c r="G11" s="392"/>
      <c r="H11" s="392" t="s">
        <v>330</v>
      </c>
      <c r="I11" s="385" t="s">
        <v>331</v>
      </c>
      <c r="J11" s="392" t="s">
        <v>332</v>
      </c>
      <c r="K11" s="804" t="s">
        <v>333</v>
      </c>
      <c r="L11" s="392" t="s">
        <v>334</v>
      </c>
      <c r="M11" s="855"/>
      <c r="N11" s="644" t="s">
        <v>335</v>
      </c>
      <c r="O11" s="118"/>
      <c r="P11" s="220"/>
      <c r="Q11" s="220"/>
      <c r="R11" s="119"/>
      <c r="S11" s="118"/>
      <c r="T11" s="220"/>
      <c r="U11" s="220"/>
      <c r="V11" s="125"/>
      <c r="W11" s="118"/>
      <c r="X11" s="220"/>
      <c r="Y11" s="220"/>
      <c r="Z11" s="119"/>
      <c r="AA11" s="118"/>
      <c r="AB11" s="220"/>
      <c r="AC11" s="220"/>
      <c r="AD11" s="220"/>
      <c r="AE11" s="220"/>
      <c r="AF11" s="220"/>
      <c r="AG11" s="220"/>
      <c r="AH11" s="220"/>
      <c r="AI11" s="220"/>
      <c r="AJ11" s="220"/>
      <c r="AK11" s="220"/>
      <c r="AL11" s="119"/>
      <c r="AM11" s="118"/>
      <c r="AN11" s="749"/>
      <c r="AO11" s="220"/>
      <c r="AP11" s="119"/>
    </row>
    <row r="12" spans="1:292" s="2" customFormat="1" ht="18.600000000000001" customHeight="1" thickBot="1" x14ac:dyDescent="0.35">
      <c r="A12" s="1394"/>
      <c r="B12" s="187">
        <v>7</v>
      </c>
      <c r="C12" s="188" t="s">
        <v>336</v>
      </c>
      <c r="D12" s="382"/>
      <c r="E12" s="411"/>
      <c r="F12" s="412" t="s">
        <v>337</v>
      </c>
      <c r="G12" s="412"/>
      <c r="H12" s="412" t="s">
        <v>338</v>
      </c>
      <c r="I12" s="412" t="s">
        <v>339</v>
      </c>
      <c r="J12" s="398" t="s">
        <v>340</v>
      </c>
      <c r="K12" s="699" t="s">
        <v>341</v>
      </c>
      <c r="L12" s="412" t="s">
        <v>342</v>
      </c>
      <c r="M12" s="861"/>
      <c r="N12" s="648" t="s">
        <v>343</v>
      </c>
      <c r="O12" s="271" t="s">
        <v>20</v>
      </c>
      <c r="P12" s="240"/>
      <c r="Q12" s="240"/>
      <c r="R12" s="272"/>
      <c r="S12" s="189" t="s">
        <v>20</v>
      </c>
      <c r="T12" s="215" t="s">
        <v>20</v>
      </c>
      <c r="U12" s="215" t="s">
        <v>20</v>
      </c>
      <c r="V12" s="473"/>
      <c r="W12" s="189"/>
      <c r="X12" s="215"/>
      <c r="Y12" s="215"/>
      <c r="Z12" s="190"/>
      <c r="AA12" s="189"/>
      <c r="AB12" s="215" t="s">
        <v>63</v>
      </c>
      <c r="AC12" s="215"/>
      <c r="AD12" s="215"/>
      <c r="AE12" s="215"/>
      <c r="AF12" s="215"/>
      <c r="AG12" s="215"/>
      <c r="AH12" s="215"/>
      <c r="AI12" s="215" t="s">
        <v>79</v>
      </c>
      <c r="AJ12" s="215" t="s">
        <v>81</v>
      </c>
      <c r="AK12" s="215"/>
      <c r="AL12" s="190"/>
      <c r="AM12" s="189" t="s">
        <v>20</v>
      </c>
      <c r="AN12" s="248"/>
      <c r="AO12" s="215"/>
      <c r="AP12" s="190">
        <v>1</v>
      </c>
    </row>
    <row r="13" spans="1:292" s="2" customFormat="1" ht="18.600000000000001" customHeight="1" thickBot="1" x14ac:dyDescent="0.35">
      <c r="A13" s="1394"/>
      <c r="B13" s="40">
        <v>8</v>
      </c>
      <c r="C13" s="41" t="s">
        <v>344</v>
      </c>
      <c r="D13" s="393"/>
      <c r="E13" s="395"/>
      <c r="F13" s="396"/>
      <c r="G13" s="396"/>
      <c r="H13" s="396" t="s">
        <v>345</v>
      </c>
      <c r="I13" s="396" t="s">
        <v>346</v>
      </c>
      <c r="J13" s="2" t="s">
        <v>347</v>
      </c>
      <c r="K13" s="805" t="s">
        <v>348</v>
      </c>
      <c r="L13" s="396" t="s">
        <v>349</v>
      </c>
      <c r="M13" s="855"/>
      <c r="N13" s="645" t="s">
        <v>350</v>
      </c>
      <c r="O13" s="124"/>
      <c r="P13" s="221"/>
      <c r="Q13" s="221"/>
      <c r="R13" s="125"/>
      <c r="S13" s="124"/>
      <c r="T13" s="221"/>
      <c r="U13" s="221"/>
      <c r="V13" s="462"/>
      <c r="W13" s="124"/>
      <c r="X13" s="221"/>
      <c r="Y13" s="221"/>
      <c r="Z13" s="125"/>
      <c r="AA13" s="124"/>
      <c r="AB13" s="221"/>
      <c r="AC13" s="221"/>
      <c r="AD13" s="221"/>
      <c r="AE13" s="221"/>
      <c r="AF13" s="221"/>
      <c r="AG13" s="221"/>
      <c r="AH13" s="221"/>
      <c r="AI13" s="221"/>
      <c r="AJ13" s="221"/>
      <c r="AK13" s="221"/>
      <c r="AL13" s="125"/>
      <c r="AM13" s="124"/>
      <c r="AN13" s="250"/>
      <c r="AO13" s="221"/>
      <c r="AP13" s="125"/>
    </row>
    <row r="14" spans="1:292" s="2" customFormat="1" ht="18.600000000000001" customHeight="1" thickBot="1" x14ac:dyDescent="0.35">
      <c r="A14" s="1394"/>
      <c r="B14" s="37">
        <v>9</v>
      </c>
      <c r="C14" s="38" t="s">
        <v>351</v>
      </c>
      <c r="D14" s="389" t="s">
        <v>352</v>
      </c>
      <c r="E14" s="397" t="s">
        <v>353</v>
      </c>
      <c r="F14" s="398" t="s">
        <v>354</v>
      </c>
      <c r="G14" s="398"/>
      <c r="H14" s="398" t="s">
        <v>355</v>
      </c>
      <c r="I14" s="398" t="s">
        <v>356</v>
      </c>
      <c r="J14" s="398" t="s">
        <v>357</v>
      </c>
      <c r="K14" s="699" t="s">
        <v>358</v>
      </c>
      <c r="L14" s="398" t="s">
        <v>359</v>
      </c>
      <c r="M14" s="853"/>
      <c r="N14" s="642" t="s">
        <v>360</v>
      </c>
      <c r="O14" s="106"/>
      <c r="P14" s="209"/>
      <c r="Q14" s="209"/>
      <c r="R14" s="107"/>
      <c r="S14" s="106"/>
      <c r="T14" s="209"/>
      <c r="U14" s="209"/>
      <c r="V14" s="463"/>
      <c r="W14" s="106"/>
      <c r="X14" s="209"/>
      <c r="Y14" s="209"/>
      <c r="Z14" s="107"/>
      <c r="AA14" s="106"/>
      <c r="AB14" s="209"/>
      <c r="AC14" s="209"/>
      <c r="AD14" s="209"/>
      <c r="AE14" s="209"/>
      <c r="AF14" s="209"/>
      <c r="AG14" s="209"/>
      <c r="AH14" s="209"/>
      <c r="AI14" s="209"/>
      <c r="AJ14" s="209"/>
      <c r="AK14" s="209"/>
      <c r="AL14" s="107"/>
      <c r="AM14" s="106" t="s">
        <v>20</v>
      </c>
      <c r="AN14" s="245"/>
      <c r="AO14" s="209"/>
      <c r="AP14" s="107"/>
    </row>
    <row r="15" spans="1:292" s="9" customFormat="1" ht="18.600000000000001" customHeight="1" thickBot="1" x14ac:dyDescent="0.35">
      <c r="A15" s="1394"/>
      <c r="B15" s="40">
        <v>10</v>
      </c>
      <c r="C15" s="42" t="s">
        <v>361</v>
      </c>
      <c r="D15" s="393"/>
      <c r="E15" s="399"/>
      <c r="F15" s="400"/>
      <c r="G15" s="400"/>
      <c r="H15" s="400" t="s">
        <v>362</v>
      </c>
      <c r="I15" s="400" t="s">
        <v>363</v>
      </c>
      <c r="J15" s="400" t="s">
        <v>364</v>
      </c>
      <c r="K15" s="806" t="s">
        <v>365</v>
      </c>
      <c r="L15" s="400" t="s">
        <v>366</v>
      </c>
      <c r="M15" s="855"/>
      <c r="N15" s="644" t="s">
        <v>367</v>
      </c>
      <c r="O15" s="139"/>
      <c r="P15" s="242"/>
      <c r="Q15" s="242"/>
      <c r="R15" s="140"/>
      <c r="S15" s="124"/>
      <c r="T15" s="221"/>
      <c r="U15" s="221"/>
      <c r="V15" s="464"/>
      <c r="W15" s="124"/>
      <c r="X15" s="221"/>
      <c r="Y15" s="221"/>
      <c r="Z15" s="125"/>
      <c r="AA15" s="124"/>
      <c r="AB15" s="221"/>
      <c r="AC15" s="221"/>
      <c r="AD15" s="221"/>
      <c r="AE15" s="221"/>
      <c r="AF15" s="221"/>
      <c r="AG15" s="221"/>
      <c r="AH15" s="221"/>
      <c r="AI15" s="221"/>
      <c r="AJ15" s="221"/>
      <c r="AK15" s="221"/>
      <c r="AL15" s="125"/>
      <c r="AM15" s="124"/>
      <c r="AN15" s="250"/>
      <c r="AO15" s="221"/>
      <c r="AP15" s="125"/>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row>
    <row r="16" spans="1:292" s="2" customFormat="1" ht="18.600000000000001" customHeight="1" thickBot="1" x14ac:dyDescent="0.35">
      <c r="A16" s="1394"/>
      <c r="B16" s="37">
        <v>11</v>
      </c>
      <c r="C16" s="38" t="s">
        <v>368</v>
      </c>
      <c r="D16" s="389"/>
      <c r="E16" s="397"/>
      <c r="F16" s="398"/>
      <c r="G16" s="398"/>
      <c r="H16" s="398" t="s">
        <v>369</v>
      </c>
      <c r="I16" s="398" t="s">
        <v>370</v>
      </c>
      <c r="J16" s="398" t="s">
        <v>371</v>
      </c>
      <c r="K16" s="398"/>
      <c r="L16" s="398"/>
      <c r="M16" s="853"/>
      <c r="N16" s="642" t="s">
        <v>372</v>
      </c>
      <c r="O16" s="106" t="s">
        <v>20</v>
      </c>
      <c r="P16" s="209"/>
      <c r="Q16" s="209"/>
      <c r="R16" s="107"/>
      <c r="S16" s="106"/>
      <c r="T16" s="209" t="s">
        <v>11</v>
      </c>
      <c r="U16" s="209"/>
      <c r="V16" s="463"/>
      <c r="W16" s="106"/>
      <c r="X16" s="209"/>
      <c r="Y16" s="209"/>
      <c r="Z16" s="107"/>
      <c r="AA16" s="106"/>
      <c r="AB16" s="209" t="s">
        <v>63</v>
      </c>
      <c r="AC16" s="209" t="s">
        <v>319</v>
      </c>
      <c r="AD16" s="209"/>
      <c r="AE16" s="209"/>
      <c r="AF16" s="209"/>
      <c r="AG16" s="209"/>
      <c r="AH16" s="209"/>
      <c r="AI16" s="209" t="s">
        <v>328</v>
      </c>
      <c r="AJ16" s="209"/>
      <c r="AK16" s="209"/>
      <c r="AL16" s="107"/>
      <c r="AM16" s="106"/>
      <c r="AN16" s="245"/>
      <c r="AO16" s="209"/>
      <c r="AP16" s="107"/>
    </row>
    <row r="17" spans="1:293" s="5" customFormat="1" ht="18.600000000000001" customHeight="1" thickBot="1" x14ac:dyDescent="0.4">
      <c r="A17" s="1393"/>
      <c r="B17" s="166">
        <v>12</v>
      </c>
      <c r="C17" s="168" t="s">
        <v>373</v>
      </c>
      <c r="D17" s="403" t="s">
        <v>374</v>
      </c>
      <c r="E17" s="401"/>
      <c r="F17" s="402" t="s">
        <v>374</v>
      </c>
      <c r="G17" s="402" t="s">
        <v>375</v>
      </c>
      <c r="H17" s="402" t="s">
        <v>376</v>
      </c>
      <c r="I17" s="402" t="s">
        <v>377</v>
      </c>
      <c r="J17" s="402" t="s">
        <v>300</v>
      </c>
      <c r="K17" s="801" t="s">
        <v>378</v>
      </c>
      <c r="L17" s="402" t="s">
        <v>379</v>
      </c>
      <c r="M17" s="856"/>
      <c r="N17" s="646" t="s">
        <v>380</v>
      </c>
      <c r="O17" s="339" t="s">
        <v>20</v>
      </c>
      <c r="P17" s="233"/>
      <c r="Q17" s="233"/>
      <c r="R17" s="274"/>
      <c r="S17" s="171"/>
      <c r="T17" s="210" t="s">
        <v>20</v>
      </c>
      <c r="U17" s="210" t="s">
        <v>20</v>
      </c>
      <c r="V17" s="465"/>
      <c r="W17" s="171"/>
      <c r="X17" s="210"/>
      <c r="Y17" s="210"/>
      <c r="Z17" s="172"/>
      <c r="AA17" s="171"/>
      <c r="AB17" s="210" t="s">
        <v>63</v>
      </c>
      <c r="AC17" s="210"/>
      <c r="AD17" s="210"/>
      <c r="AE17" s="210"/>
      <c r="AF17" s="210"/>
      <c r="AG17" s="210"/>
      <c r="AH17" s="210"/>
      <c r="AI17" s="210"/>
      <c r="AJ17" s="210"/>
      <c r="AK17" s="210"/>
      <c r="AL17" s="172"/>
      <c r="AM17" s="171"/>
      <c r="AN17" s="246"/>
      <c r="AO17" s="210"/>
      <c r="AP17" s="172">
        <v>2</v>
      </c>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row>
    <row r="18" spans="1:293" s="3" customFormat="1" ht="18.600000000000001" customHeight="1" thickBot="1" x14ac:dyDescent="0.35">
      <c r="A18" s="1395"/>
      <c r="B18" s="37">
        <v>13</v>
      </c>
      <c r="C18" s="38" t="s">
        <v>381</v>
      </c>
      <c r="D18" s="389"/>
      <c r="E18" s="397" t="s">
        <v>382</v>
      </c>
      <c r="F18" s="398"/>
      <c r="G18" s="398"/>
      <c r="H18" s="398" t="s">
        <v>383</v>
      </c>
      <c r="I18" s="398" t="s">
        <v>384</v>
      </c>
      <c r="J18" s="398" t="s">
        <v>357</v>
      </c>
      <c r="K18" s="699" t="s">
        <v>385</v>
      </c>
      <c r="L18" s="398" t="s">
        <v>386</v>
      </c>
      <c r="M18" s="853"/>
      <c r="N18" s="642" t="s">
        <v>387</v>
      </c>
      <c r="O18" s="106" t="s">
        <v>20</v>
      </c>
      <c r="P18" s="209"/>
      <c r="Q18" s="209"/>
      <c r="R18" s="826">
        <v>44408</v>
      </c>
      <c r="S18" s="106"/>
      <c r="T18" s="209" t="s">
        <v>20</v>
      </c>
      <c r="U18" s="209" t="s">
        <v>20</v>
      </c>
      <c r="V18" s="463"/>
      <c r="W18" s="106"/>
      <c r="X18" s="209"/>
      <c r="Y18" s="209"/>
      <c r="Z18" s="107"/>
      <c r="AA18" s="106"/>
      <c r="AB18" s="209" t="s">
        <v>63</v>
      </c>
      <c r="AC18" s="209"/>
      <c r="AD18" s="209"/>
      <c r="AE18" s="209"/>
      <c r="AF18" s="209"/>
      <c r="AG18" s="209"/>
      <c r="AH18" s="209"/>
      <c r="AI18" s="209"/>
      <c r="AJ18" s="209"/>
      <c r="AK18" s="209" t="s">
        <v>388</v>
      </c>
      <c r="AL18" s="107"/>
      <c r="AM18" s="106"/>
      <c r="AN18" s="245"/>
      <c r="AO18" s="209"/>
      <c r="AP18" s="107">
        <v>1</v>
      </c>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780"/>
    </row>
    <row r="19" spans="1:293" s="4" customFormat="1" ht="18.600000000000001" customHeight="1" thickBot="1" x14ac:dyDescent="0.35">
      <c r="A19" s="1395"/>
      <c r="B19" s="166">
        <v>14</v>
      </c>
      <c r="C19" s="169" t="s">
        <v>389</v>
      </c>
      <c r="D19" s="403" t="s">
        <v>390</v>
      </c>
      <c r="E19" s="401"/>
      <c r="F19" s="402"/>
      <c r="G19" s="402"/>
      <c r="H19" s="402" t="s">
        <v>391</v>
      </c>
      <c r="I19" s="402" t="s">
        <v>392</v>
      </c>
      <c r="J19" s="402" t="s">
        <v>393</v>
      </c>
      <c r="K19" s="801" t="s">
        <v>394</v>
      </c>
      <c r="L19" s="402" t="s">
        <v>395</v>
      </c>
      <c r="M19" s="856"/>
      <c r="N19" s="646" t="s">
        <v>396</v>
      </c>
      <c r="O19" s="339" t="s">
        <v>20</v>
      </c>
      <c r="P19" s="233"/>
      <c r="Q19" s="233"/>
      <c r="R19" s="274"/>
      <c r="S19" s="171" t="s">
        <v>20</v>
      </c>
      <c r="T19" s="210" t="s">
        <v>20</v>
      </c>
      <c r="U19" s="210" t="s">
        <v>20</v>
      </c>
      <c r="V19" s="465"/>
      <c r="W19" s="171"/>
      <c r="X19" s="210"/>
      <c r="Y19" s="210"/>
      <c r="Z19" s="172"/>
      <c r="AA19" s="171"/>
      <c r="AB19" s="210" t="s">
        <v>63</v>
      </c>
      <c r="AC19" s="210"/>
      <c r="AD19" s="210"/>
      <c r="AE19" s="210"/>
      <c r="AF19" s="210"/>
      <c r="AG19" s="210"/>
      <c r="AH19" s="210"/>
      <c r="AI19" s="210" t="s">
        <v>328</v>
      </c>
      <c r="AJ19" s="210"/>
      <c r="AK19" s="210" t="s">
        <v>388</v>
      </c>
      <c r="AL19" s="172"/>
      <c r="AM19" s="171" t="s">
        <v>20</v>
      </c>
      <c r="AN19" s="246"/>
      <c r="AO19" s="210"/>
      <c r="AP19" s="172">
        <v>2</v>
      </c>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47"/>
    </row>
    <row r="20" spans="1:293" s="5" customFormat="1" ht="18.600000000000001" customHeight="1" thickBot="1" x14ac:dyDescent="0.4">
      <c r="A20" s="1393"/>
      <c r="B20" s="187">
        <v>15</v>
      </c>
      <c r="C20" s="200" t="s">
        <v>397</v>
      </c>
      <c r="D20" s="382"/>
      <c r="E20" s="411"/>
      <c r="F20" s="412"/>
      <c r="G20" s="412"/>
      <c r="H20" s="412" t="s">
        <v>398</v>
      </c>
      <c r="I20" s="412" t="s">
        <v>399</v>
      </c>
      <c r="J20" s="412" t="s">
        <v>315</v>
      </c>
      <c r="K20" s="807" t="s">
        <v>400</v>
      </c>
      <c r="L20" s="412" t="s">
        <v>401</v>
      </c>
      <c r="M20" s="861"/>
      <c r="N20" s="648" t="s">
        <v>402</v>
      </c>
      <c r="O20" s="189" t="s">
        <v>11</v>
      </c>
      <c r="P20" s="215"/>
      <c r="Q20" s="215"/>
      <c r="R20" s="190"/>
      <c r="S20" s="189"/>
      <c r="T20" s="215" t="s">
        <v>11</v>
      </c>
      <c r="U20" s="215"/>
      <c r="V20" s="473"/>
      <c r="W20" s="189"/>
      <c r="X20" s="215" t="s">
        <v>54</v>
      </c>
      <c r="Y20" s="215"/>
      <c r="Z20" s="190"/>
      <c r="AA20" s="189"/>
      <c r="AB20" s="215" t="s">
        <v>63</v>
      </c>
      <c r="AC20" s="215"/>
      <c r="AD20" s="215" t="s">
        <v>67</v>
      </c>
      <c r="AE20" s="215"/>
      <c r="AF20" s="215"/>
      <c r="AG20" s="215"/>
      <c r="AH20" s="215"/>
      <c r="AI20" s="215"/>
      <c r="AJ20" s="215"/>
      <c r="AK20" s="215"/>
      <c r="AL20" s="190"/>
      <c r="AM20" s="189"/>
      <c r="AN20" s="248"/>
      <c r="AO20" s="215"/>
      <c r="AP20" s="190">
        <v>0</v>
      </c>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row>
    <row r="21" spans="1:293" ht="18.600000000000001" customHeight="1" thickBot="1" x14ac:dyDescent="0.4">
      <c r="B21" s="44">
        <v>16</v>
      </c>
      <c r="C21" s="43" t="s">
        <v>403</v>
      </c>
      <c r="D21" s="410"/>
      <c r="E21" s="399"/>
      <c r="F21" s="400"/>
      <c r="G21" s="400"/>
      <c r="H21" s="400" t="s">
        <v>404</v>
      </c>
      <c r="I21" s="400" t="s">
        <v>405</v>
      </c>
      <c r="J21" s="400" t="s">
        <v>406</v>
      </c>
      <c r="K21" s="806" t="s">
        <v>407</v>
      </c>
      <c r="L21" s="400" t="s">
        <v>408</v>
      </c>
      <c r="M21" s="857"/>
      <c r="N21" s="647" t="s">
        <v>409</v>
      </c>
      <c r="O21" s="139"/>
      <c r="P21" s="242"/>
      <c r="Q21" s="242"/>
      <c r="R21" s="140"/>
      <c r="S21" s="124"/>
      <c r="T21" s="221"/>
      <c r="U21" s="221"/>
      <c r="V21" s="464"/>
      <c r="W21" s="124"/>
      <c r="X21" s="221"/>
      <c r="Y21" s="221"/>
      <c r="Z21" s="125"/>
      <c r="AA21" s="124"/>
      <c r="AB21" s="221"/>
      <c r="AC21" s="221"/>
      <c r="AD21" s="221"/>
      <c r="AE21" s="221"/>
      <c r="AF21" s="221"/>
      <c r="AG21" s="221"/>
      <c r="AH21" s="221"/>
      <c r="AI21" s="221"/>
      <c r="AJ21" s="221"/>
      <c r="AK21" s="221"/>
      <c r="AL21" s="125"/>
      <c r="AM21" s="124"/>
      <c r="AN21" s="250"/>
      <c r="AO21" s="221"/>
      <c r="AP21" s="125"/>
    </row>
    <row r="22" spans="1:293" s="2" customFormat="1" ht="18.600000000000001" customHeight="1" thickBot="1" x14ac:dyDescent="0.35">
      <c r="A22" s="1394"/>
      <c r="B22" s="37">
        <v>17</v>
      </c>
      <c r="C22" s="38" t="s">
        <v>410</v>
      </c>
      <c r="D22" s="389" t="s">
        <v>411</v>
      </c>
      <c r="E22" s="397"/>
      <c r="F22" s="398"/>
      <c r="G22" s="398"/>
      <c r="H22" s="398" t="s">
        <v>412</v>
      </c>
      <c r="I22" s="398" t="s">
        <v>314</v>
      </c>
      <c r="J22" s="398" t="s">
        <v>315</v>
      </c>
      <c r="K22" s="699" t="s">
        <v>413</v>
      </c>
      <c r="L22" s="398"/>
      <c r="M22" s="853"/>
      <c r="N22" s="642" t="s">
        <v>414</v>
      </c>
      <c r="O22" s="106" t="s">
        <v>20</v>
      </c>
      <c r="P22" s="209" t="s">
        <v>415</v>
      </c>
      <c r="Q22" s="209"/>
      <c r="R22" s="107"/>
      <c r="S22" s="106" t="s">
        <v>20</v>
      </c>
      <c r="T22" s="209" t="s">
        <v>20</v>
      </c>
      <c r="U22" s="209" t="s">
        <v>20</v>
      </c>
      <c r="V22" s="826">
        <v>45748</v>
      </c>
      <c r="W22" s="106"/>
      <c r="X22" s="209"/>
      <c r="Y22" s="209"/>
      <c r="Z22" s="107"/>
      <c r="AA22" s="106"/>
      <c r="AB22" s="209" t="s">
        <v>63</v>
      </c>
      <c r="AC22" s="209"/>
      <c r="AD22" s="209"/>
      <c r="AE22" s="209"/>
      <c r="AF22" s="209"/>
      <c r="AG22" s="209"/>
      <c r="AH22" s="209"/>
      <c r="AI22" s="209"/>
      <c r="AJ22" s="209"/>
      <c r="AK22" s="209"/>
      <c r="AL22" s="107"/>
      <c r="AM22" s="106" t="s">
        <v>20</v>
      </c>
      <c r="AN22" s="245" t="s">
        <v>416</v>
      </c>
      <c r="AO22" s="209"/>
      <c r="AP22" s="107">
        <v>112</v>
      </c>
    </row>
    <row r="23" spans="1:293" ht="18.600000000000001" customHeight="1" thickBot="1" x14ac:dyDescent="0.4">
      <c r="B23" s="771">
        <v>18</v>
      </c>
      <c r="C23" s="772" t="s">
        <v>417</v>
      </c>
      <c r="D23" s="775"/>
      <c r="E23" s="773"/>
      <c r="F23" s="774"/>
      <c r="G23" s="774"/>
      <c r="H23" s="774" t="s">
        <v>418</v>
      </c>
      <c r="I23" s="774" t="s">
        <v>419</v>
      </c>
      <c r="J23" s="774" t="s">
        <v>420</v>
      </c>
      <c r="K23" s="808" t="s">
        <v>421</v>
      </c>
      <c r="L23" s="774" t="s">
        <v>422</v>
      </c>
      <c r="M23" s="858"/>
      <c r="N23" s="776" t="s">
        <v>423</v>
      </c>
      <c r="O23" s="139"/>
      <c r="P23" s="242"/>
      <c r="Q23" s="242"/>
      <c r="R23" s="140"/>
      <c r="S23" s="114"/>
      <c r="T23" s="212"/>
      <c r="U23" s="212"/>
      <c r="V23" s="777"/>
      <c r="W23" s="114"/>
      <c r="X23" s="212"/>
      <c r="Y23" s="212"/>
      <c r="Z23" s="115"/>
      <c r="AA23" s="114"/>
      <c r="AB23" s="212"/>
      <c r="AC23" s="212"/>
      <c r="AD23" s="212"/>
      <c r="AE23" s="212"/>
      <c r="AF23" s="212"/>
      <c r="AG23" s="212"/>
      <c r="AH23" s="212"/>
      <c r="AI23" s="212"/>
      <c r="AJ23" s="212"/>
      <c r="AK23" s="212"/>
      <c r="AL23" s="115"/>
      <c r="AM23" s="114"/>
      <c r="AN23" s="600"/>
      <c r="AO23" s="212"/>
      <c r="AP23" s="115"/>
    </row>
    <row r="24" spans="1:293" ht="18.600000000000001" customHeight="1" thickBot="1" x14ac:dyDescent="0.4">
      <c r="B24" s="46">
        <v>19</v>
      </c>
      <c r="C24" s="35" t="s">
        <v>424</v>
      </c>
      <c r="D24" s="417"/>
      <c r="E24" s="397"/>
      <c r="F24" s="398"/>
      <c r="G24" s="398"/>
      <c r="H24" s="398" t="s">
        <v>425</v>
      </c>
      <c r="I24" s="398" t="s">
        <v>426</v>
      </c>
      <c r="J24" s="398" t="s">
        <v>427</v>
      </c>
      <c r="K24" s="699" t="s">
        <v>428</v>
      </c>
      <c r="L24" s="398" t="s">
        <v>429</v>
      </c>
      <c r="M24" s="859"/>
      <c r="N24" s="649" t="s">
        <v>430</v>
      </c>
      <c r="O24" s="106"/>
      <c r="P24" s="209"/>
      <c r="Q24" s="209"/>
      <c r="R24" s="107"/>
      <c r="S24" s="106"/>
      <c r="T24" s="209"/>
      <c r="U24" s="209"/>
      <c r="V24" s="463"/>
      <c r="W24" s="106"/>
      <c r="X24" s="209"/>
      <c r="Y24" s="209"/>
      <c r="Z24" s="107"/>
      <c r="AA24" s="106"/>
      <c r="AB24" s="209"/>
      <c r="AC24" s="209"/>
      <c r="AD24" s="209"/>
      <c r="AE24" s="209"/>
      <c r="AF24" s="209"/>
      <c r="AG24" s="209"/>
      <c r="AH24" s="209"/>
      <c r="AI24" s="209"/>
      <c r="AJ24" s="209"/>
      <c r="AK24" s="209"/>
      <c r="AL24" s="107"/>
      <c r="AM24" s="106"/>
      <c r="AN24" s="245"/>
      <c r="AO24" s="209"/>
      <c r="AP24" s="107"/>
    </row>
    <row r="25" spans="1:293" s="5" customFormat="1" ht="18.600000000000001" customHeight="1" thickBot="1" x14ac:dyDescent="0.4">
      <c r="A25" s="1393"/>
      <c r="B25" s="152">
        <v>20</v>
      </c>
      <c r="C25" s="21" t="s">
        <v>431</v>
      </c>
      <c r="D25" s="423"/>
      <c r="E25" s="421"/>
      <c r="F25" s="422" t="s">
        <v>432</v>
      </c>
      <c r="G25" s="422"/>
      <c r="H25" s="422" t="s">
        <v>433</v>
      </c>
      <c r="I25" s="422" t="s">
        <v>434</v>
      </c>
      <c r="J25" s="422" t="s">
        <v>357</v>
      </c>
      <c r="K25" s="809" t="s">
        <v>435</v>
      </c>
      <c r="L25" s="422" t="s">
        <v>436</v>
      </c>
      <c r="M25" s="849"/>
      <c r="N25" s="650" t="s">
        <v>437</v>
      </c>
      <c r="O25" s="147" t="s">
        <v>11</v>
      </c>
      <c r="P25" s="232"/>
      <c r="Q25" s="232"/>
      <c r="R25" s="148"/>
      <c r="S25" s="110"/>
      <c r="T25" s="214" t="s">
        <v>11</v>
      </c>
      <c r="U25" s="214"/>
      <c r="V25" s="471"/>
      <c r="W25" s="110"/>
      <c r="X25" s="214"/>
      <c r="Y25" s="214"/>
      <c r="Z25" s="111"/>
      <c r="AA25" s="110"/>
      <c r="AB25" s="214" t="s">
        <v>63</v>
      </c>
      <c r="AC25" s="214"/>
      <c r="AD25" s="214"/>
      <c r="AE25" s="214"/>
      <c r="AF25" s="214"/>
      <c r="AG25" s="214"/>
      <c r="AH25" s="214"/>
      <c r="AI25" s="214" t="s">
        <v>79</v>
      </c>
      <c r="AJ25" s="214"/>
      <c r="AK25" s="214"/>
      <c r="AL25" s="111"/>
      <c r="AM25" s="110"/>
      <c r="AN25" s="354"/>
      <c r="AO25" s="214"/>
      <c r="AP25" s="111">
        <v>1</v>
      </c>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row>
    <row r="26" spans="1:293" s="9" customFormat="1" ht="18.600000000000001" customHeight="1" thickBot="1" x14ac:dyDescent="0.35">
      <c r="A26" s="1394"/>
      <c r="B26" s="37">
        <v>21</v>
      </c>
      <c r="C26" s="34" t="s">
        <v>438</v>
      </c>
      <c r="D26" s="389" t="s">
        <v>352</v>
      </c>
      <c r="E26" s="397" t="s">
        <v>353</v>
      </c>
      <c r="F26" s="398" t="s">
        <v>439</v>
      </c>
      <c r="G26" s="398"/>
      <c r="H26" s="398" t="s">
        <v>355</v>
      </c>
      <c r="I26" s="398" t="s">
        <v>356</v>
      </c>
      <c r="J26" s="398" t="s">
        <v>357</v>
      </c>
      <c r="K26" s="699" t="s">
        <v>440</v>
      </c>
      <c r="L26" s="398" t="s">
        <v>441</v>
      </c>
      <c r="M26" s="853"/>
      <c r="N26" s="651" t="s">
        <v>442</v>
      </c>
      <c r="O26" s="106" t="s">
        <v>11</v>
      </c>
      <c r="P26" s="209"/>
      <c r="Q26" s="209"/>
      <c r="R26" s="107"/>
      <c r="S26" s="106"/>
      <c r="T26" s="209" t="s">
        <v>11</v>
      </c>
      <c r="U26" s="209"/>
      <c r="V26" s="463"/>
      <c r="W26" s="106"/>
      <c r="X26" s="209"/>
      <c r="Y26" s="209"/>
      <c r="Z26" s="107"/>
      <c r="AA26" s="106"/>
      <c r="AB26" s="209" t="s">
        <v>63</v>
      </c>
      <c r="AC26" s="209"/>
      <c r="AD26" s="209"/>
      <c r="AE26" s="209"/>
      <c r="AF26" s="209"/>
      <c r="AG26" s="209"/>
      <c r="AH26" s="209"/>
      <c r="AI26" s="209" t="s">
        <v>79</v>
      </c>
      <c r="AJ26" s="209"/>
      <c r="AK26" s="209" t="s">
        <v>83</v>
      </c>
      <c r="AL26" s="107"/>
      <c r="AM26" s="106" t="s">
        <v>20</v>
      </c>
      <c r="AN26" s="245"/>
      <c r="AO26" s="209"/>
      <c r="AP26" s="107">
        <v>0</v>
      </c>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row>
    <row r="27" spans="1:293" s="5" customFormat="1" ht="18.600000000000001" customHeight="1" thickBot="1" x14ac:dyDescent="0.4">
      <c r="A27" s="1393"/>
      <c r="B27" s="175">
        <v>22</v>
      </c>
      <c r="C27" s="64" t="s">
        <v>443</v>
      </c>
      <c r="D27" s="406"/>
      <c r="E27" s="404"/>
      <c r="F27" s="405"/>
      <c r="G27" s="405"/>
      <c r="H27" s="405" t="s">
        <v>444</v>
      </c>
      <c r="I27" s="405" t="s">
        <v>445</v>
      </c>
      <c r="J27" s="405" t="s">
        <v>315</v>
      </c>
      <c r="K27" s="810" t="s">
        <v>446</v>
      </c>
      <c r="L27" s="405" t="s">
        <v>447</v>
      </c>
      <c r="M27" s="860"/>
      <c r="N27" s="652" t="s">
        <v>448</v>
      </c>
      <c r="O27" s="124"/>
      <c r="P27" s="221"/>
      <c r="Q27" s="221"/>
      <c r="R27" s="125"/>
      <c r="S27" s="130"/>
      <c r="T27" s="213"/>
      <c r="U27" s="213"/>
      <c r="V27" s="466"/>
      <c r="W27" s="130"/>
      <c r="X27" s="213"/>
      <c r="Y27" s="213"/>
      <c r="Z27" s="131"/>
      <c r="AA27" s="130"/>
      <c r="AB27" s="213" t="s">
        <v>63</v>
      </c>
      <c r="AC27" s="213"/>
      <c r="AD27" s="213"/>
      <c r="AE27" s="213"/>
      <c r="AF27" s="213"/>
      <c r="AG27" s="213"/>
      <c r="AH27" s="213"/>
      <c r="AI27" s="213" t="s">
        <v>79</v>
      </c>
      <c r="AJ27" s="213"/>
      <c r="AK27" s="213"/>
      <c r="AL27" s="131"/>
      <c r="AM27" s="130"/>
      <c r="AN27" s="247"/>
      <c r="AO27" s="213"/>
      <c r="AP27" s="131">
        <v>1</v>
      </c>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row>
    <row r="28" spans="1:293" ht="18.600000000000001" customHeight="1" thickBot="1" x14ac:dyDescent="0.4">
      <c r="B28" s="46">
        <v>24</v>
      </c>
      <c r="C28" s="926" t="s">
        <v>449</v>
      </c>
      <c r="D28" s="417"/>
      <c r="E28" s="397"/>
      <c r="F28" s="398"/>
      <c r="G28" s="398"/>
      <c r="H28" s="398" t="s">
        <v>450</v>
      </c>
      <c r="I28" s="398" t="s">
        <v>451</v>
      </c>
      <c r="J28" s="398" t="s">
        <v>452</v>
      </c>
      <c r="K28" s="699" t="s">
        <v>453</v>
      </c>
      <c r="L28" s="398" t="s">
        <v>454</v>
      </c>
      <c r="M28" s="859"/>
      <c r="N28" s="649" t="s">
        <v>455</v>
      </c>
      <c r="O28" s="106"/>
      <c r="P28" s="209"/>
      <c r="Q28" s="209"/>
      <c r="R28" s="107"/>
      <c r="S28" s="106"/>
      <c r="T28" s="209"/>
      <c r="U28" s="209"/>
      <c r="V28" s="463"/>
      <c r="W28" s="106"/>
      <c r="X28" s="209"/>
      <c r="Y28" s="209"/>
      <c r="Z28" s="107"/>
      <c r="AA28" s="106"/>
      <c r="AB28" s="209"/>
      <c r="AC28" s="209"/>
      <c r="AD28" s="209"/>
      <c r="AE28" s="209"/>
      <c r="AF28" s="209"/>
      <c r="AG28" s="209"/>
      <c r="AH28" s="209"/>
      <c r="AI28" s="209"/>
      <c r="AJ28" s="209"/>
      <c r="AK28" s="209"/>
      <c r="AL28" s="107"/>
      <c r="AM28" s="106"/>
      <c r="AN28" s="245"/>
      <c r="AO28" s="209"/>
      <c r="AP28" s="107"/>
    </row>
    <row r="29" spans="1:293" ht="18.600000000000001" customHeight="1" thickBot="1" x14ac:dyDescent="0.4">
      <c r="B29" s="1421">
        <v>107</v>
      </c>
      <c r="C29" s="1422" t="s">
        <v>456</v>
      </c>
      <c r="D29" s="1423"/>
      <c r="E29" s="1424"/>
      <c r="F29" s="1425"/>
      <c r="G29" s="1425"/>
      <c r="H29" s="1425" t="s">
        <v>457</v>
      </c>
      <c r="I29" s="1425"/>
      <c r="J29" s="1425"/>
      <c r="K29" s="1426" t="s">
        <v>458</v>
      </c>
      <c r="L29" s="1425" t="s">
        <v>459</v>
      </c>
      <c r="M29" s="1427"/>
      <c r="N29" s="1426" t="s">
        <v>460</v>
      </c>
      <c r="O29" s="106"/>
      <c r="P29" s="209"/>
      <c r="Q29" s="209"/>
      <c r="R29" s="107"/>
      <c r="S29" s="830"/>
      <c r="T29" s="298"/>
      <c r="U29" s="298"/>
      <c r="V29" s="1064"/>
      <c r="W29" s="830"/>
      <c r="X29" s="298"/>
      <c r="Y29" s="298" t="s">
        <v>56</v>
      </c>
      <c r="Z29" s="746"/>
      <c r="AA29" s="830"/>
      <c r="AB29" s="298" t="s">
        <v>63</v>
      </c>
      <c r="AC29" s="298"/>
      <c r="AD29" s="298"/>
      <c r="AE29" s="298"/>
      <c r="AF29" s="298"/>
      <c r="AG29" s="298"/>
      <c r="AH29" s="298"/>
      <c r="AI29" s="298"/>
      <c r="AJ29" s="298"/>
      <c r="AK29" s="298"/>
      <c r="AL29" s="746"/>
      <c r="AM29" s="830"/>
      <c r="AN29" s="831"/>
      <c r="AO29" s="298"/>
      <c r="AP29" s="746"/>
    </row>
    <row r="30" spans="1:293" ht="18.600000000000001" thickBot="1" x14ac:dyDescent="0.4">
      <c r="B30" s="763">
        <v>106</v>
      </c>
      <c r="C30" s="764" t="s">
        <v>461</v>
      </c>
      <c r="D30" s="1119" t="s">
        <v>462</v>
      </c>
      <c r="E30" s="1115" t="s">
        <v>463</v>
      </c>
      <c r="F30" s="1116" t="s">
        <v>464</v>
      </c>
      <c r="G30" s="1116"/>
      <c r="H30" s="1116" t="s">
        <v>465</v>
      </c>
      <c r="I30" s="1116" t="s">
        <v>466</v>
      </c>
      <c r="J30" s="1117" t="s">
        <v>467</v>
      </c>
      <c r="K30" s="1118" t="s">
        <v>468</v>
      </c>
      <c r="L30" s="1116" t="s">
        <v>469</v>
      </c>
      <c r="M30" s="1120" t="s">
        <v>470</v>
      </c>
      <c r="N30" s="1118" t="s">
        <v>471</v>
      </c>
      <c r="O30" s="124" t="s">
        <v>20</v>
      </c>
      <c r="P30" s="221" t="s">
        <v>415</v>
      </c>
      <c r="Q30" s="221"/>
      <c r="R30" s="1121">
        <v>46753</v>
      </c>
      <c r="S30" s="769" t="s">
        <v>472</v>
      </c>
      <c r="T30" s="296" t="s">
        <v>473</v>
      </c>
      <c r="U30" s="296" t="s">
        <v>473</v>
      </c>
      <c r="V30" s="1122"/>
      <c r="W30" s="769" t="s">
        <v>52</v>
      </c>
      <c r="X30" s="296"/>
      <c r="Y30" s="296"/>
      <c r="Z30" s="747" t="s">
        <v>474</v>
      </c>
      <c r="AA30" s="769"/>
      <c r="AB30" s="296" t="s">
        <v>63</v>
      </c>
      <c r="AC30" s="296"/>
      <c r="AD30" s="296"/>
      <c r="AE30" s="296"/>
      <c r="AF30" s="296" t="s">
        <v>73</v>
      </c>
      <c r="AG30" s="296" t="s">
        <v>75</v>
      </c>
      <c r="AH30" s="296"/>
      <c r="AI30" s="296"/>
      <c r="AJ30" s="296"/>
      <c r="AK30" s="296"/>
      <c r="AL30" s="747"/>
      <c r="AM30" s="769" t="s">
        <v>475</v>
      </c>
      <c r="AN30" s="1123" t="s">
        <v>476</v>
      </c>
      <c r="AO30" s="296" t="s">
        <v>477</v>
      </c>
      <c r="AP30" s="747">
        <v>20</v>
      </c>
    </row>
    <row r="31" spans="1:293" ht="18.600000000000001" customHeight="1" thickBot="1" x14ac:dyDescent="0.4">
      <c r="B31" s="19">
        <v>27</v>
      </c>
      <c r="C31" s="16" t="s">
        <v>478</v>
      </c>
      <c r="D31" s="416"/>
      <c r="E31" s="414"/>
      <c r="F31" s="415"/>
      <c r="G31" s="415"/>
      <c r="H31" s="415" t="s">
        <v>479</v>
      </c>
      <c r="I31" s="415" t="s">
        <v>480</v>
      </c>
      <c r="J31" s="415" t="s">
        <v>481</v>
      </c>
      <c r="K31" s="1111" t="s">
        <v>482</v>
      </c>
      <c r="L31" s="415" t="s">
        <v>483</v>
      </c>
      <c r="M31" s="1112"/>
      <c r="N31" s="1113" t="s">
        <v>484</v>
      </c>
      <c r="O31" s="106" t="s">
        <v>20</v>
      </c>
      <c r="P31" s="209"/>
      <c r="Q31" s="209"/>
      <c r="R31" s="107"/>
      <c r="S31" s="128"/>
      <c r="T31" s="229" t="s">
        <v>485</v>
      </c>
      <c r="U31" s="229"/>
      <c r="V31" s="474"/>
      <c r="W31" s="128"/>
      <c r="X31" s="229"/>
      <c r="Y31" s="229"/>
      <c r="Z31" s="129"/>
      <c r="AA31" s="128"/>
      <c r="AB31" s="229" t="s">
        <v>63</v>
      </c>
      <c r="AC31" s="229"/>
      <c r="AD31" s="229"/>
      <c r="AE31" s="229"/>
      <c r="AF31" s="229"/>
      <c r="AG31" s="229"/>
      <c r="AH31" s="229"/>
      <c r="AI31" s="229"/>
      <c r="AJ31" s="229"/>
      <c r="AK31" s="229"/>
      <c r="AL31" s="129"/>
      <c r="AM31" s="128" t="s">
        <v>20</v>
      </c>
      <c r="AN31" s="254"/>
      <c r="AO31" s="229"/>
      <c r="AP31" s="129">
        <v>0</v>
      </c>
    </row>
    <row r="32" spans="1:293" ht="18.600000000000001" customHeight="1" thickBot="1" x14ac:dyDescent="0.4">
      <c r="B32" s="166">
        <v>28</v>
      </c>
      <c r="C32" s="169" t="s">
        <v>486</v>
      </c>
      <c r="D32" s="403"/>
      <c r="E32" s="401"/>
      <c r="F32" s="402"/>
      <c r="G32" s="402"/>
      <c r="H32" s="402" t="s">
        <v>290</v>
      </c>
      <c r="I32" s="402" t="s">
        <v>487</v>
      </c>
      <c r="J32" s="402" t="s">
        <v>292</v>
      </c>
      <c r="K32" s="801" t="s">
        <v>488</v>
      </c>
      <c r="L32" s="402" t="s">
        <v>489</v>
      </c>
      <c r="M32" s="856"/>
      <c r="N32" s="870" t="s">
        <v>490</v>
      </c>
      <c r="O32" s="124" t="s">
        <v>20</v>
      </c>
      <c r="P32" s="221"/>
      <c r="Q32" s="221"/>
      <c r="R32" s="125"/>
      <c r="S32" s="171"/>
      <c r="T32" s="210" t="s">
        <v>11</v>
      </c>
      <c r="U32" s="210"/>
      <c r="V32" s="465"/>
      <c r="W32" s="171"/>
      <c r="X32" s="210"/>
      <c r="Y32" s="210"/>
      <c r="Z32" s="172"/>
      <c r="AA32" s="171"/>
      <c r="AB32" s="210" t="s">
        <v>63</v>
      </c>
      <c r="AC32" s="210"/>
      <c r="AD32" s="210"/>
      <c r="AE32" s="210"/>
      <c r="AF32" s="210"/>
      <c r="AG32" s="210"/>
      <c r="AH32" s="210"/>
      <c r="AI32" s="210"/>
      <c r="AJ32" s="210"/>
      <c r="AK32" s="210"/>
      <c r="AL32" s="172"/>
      <c r="AM32" s="171"/>
      <c r="AN32" s="246"/>
      <c r="AO32" s="210"/>
      <c r="AP32" s="172">
        <v>0</v>
      </c>
    </row>
    <row r="33" spans="1:292" s="5" customFormat="1" ht="18.600000000000001" customHeight="1" thickBot="1" x14ac:dyDescent="0.4">
      <c r="A33" s="1393"/>
      <c r="B33" s="187">
        <v>29</v>
      </c>
      <c r="C33" s="200" t="s">
        <v>491</v>
      </c>
      <c r="D33" s="382"/>
      <c r="E33" s="411"/>
      <c r="F33" s="412"/>
      <c r="G33" s="412"/>
      <c r="H33" s="412" t="s">
        <v>492</v>
      </c>
      <c r="I33" s="412" t="s">
        <v>493</v>
      </c>
      <c r="J33" s="412" t="s">
        <v>494</v>
      </c>
      <c r="K33" s="807" t="s">
        <v>495</v>
      </c>
      <c r="L33" s="412" t="s">
        <v>494</v>
      </c>
      <c r="M33" s="861"/>
      <c r="N33" s="648" t="s">
        <v>496</v>
      </c>
      <c r="O33" s="106"/>
      <c r="P33" s="209"/>
      <c r="Q33" s="209"/>
      <c r="R33" s="107"/>
      <c r="S33" s="189" t="s">
        <v>20</v>
      </c>
      <c r="T33" s="215" t="s">
        <v>11</v>
      </c>
      <c r="U33" s="215"/>
      <c r="V33" s="473"/>
      <c r="W33" s="189"/>
      <c r="X33" s="215"/>
      <c r="Y33" s="215"/>
      <c r="Z33" s="190"/>
      <c r="AA33" s="189"/>
      <c r="AB33" s="215" t="s">
        <v>63</v>
      </c>
      <c r="AC33" s="215"/>
      <c r="AD33" s="215" t="s">
        <v>67</v>
      </c>
      <c r="AE33" s="215"/>
      <c r="AF33" s="215"/>
      <c r="AG33" s="215"/>
      <c r="AH33" s="215"/>
      <c r="AI33" s="215"/>
      <c r="AJ33" s="215"/>
      <c r="AK33" s="215"/>
      <c r="AL33" s="190"/>
      <c r="AM33" s="189"/>
      <c r="AN33" s="248"/>
      <c r="AO33" s="215"/>
      <c r="AP33" s="190">
        <v>1</v>
      </c>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row>
    <row r="34" spans="1:292" ht="18.600000000000001" customHeight="1" thickBot="1" x14ac:dyDescent="0.4">
      <c r="B34" s="321">
        <v>31</v>
      </c>
      <c r="C34" s="322" t="s">
        <v>497</v>
      </c>
      <c r="D34" s="425" t="s">
        <v>498</v>
      </c>
      <c r="E34" s="401"/>
      <c r="F34" s="402" t="s">
        <v>499</v>
      </c>
      <c r="G34" s="402" t="s">
        <v>500</v>
      </c>
      <c r="H34" s="402" t="s">
        <v>501</v>
      </c>
      <c r="I34" s="402" t="s">
        <v>502</v>
      </c>
      <c r="J34" s="402" t="s">
        <v>503</v>
      </c>
      <c r="K34" s="801" t="s">
        <v>504</v>
      </c>
      <c r="L34" s="402" t="s">
        <v>505</v>
      </c>
      <c r="M34" s="1124"/>
      <c r="N34" s="654" t="s">
        <v>506</v>
      </c>
      <c r="O34" s="124"/>
      <c r="P34" s="221"/>
      <c r="Q34" s="221"/>
      <c r="R34" s="125"/>
      <c r="S34" s="171"/>
      <c r="T34" s="210"/>
      <c r="U34" s="210"/>
      <c r="V34" s="465"/>
      <c r="W34" s="171"/>
      <c r="X34" s="210"/>
      <c r="Y34" s="210"/>
      <c r="Z34" s="172"/>
      <c r="AA34" s="171"/>
      <c r="AB34" s="210"/>
      <c r="AC34" s="210"/>
      <c r="AD34" s="210"/>
      <c r="AE34" s="210"/>
      <c r="AF34" s="210"/>
      <c r="AG34" s="210"/>
      <c r="AH34" s="210"/>
      <c r="AI34" s="210"/>
      <c r="AJ34" s="210"/>
      <c r="AK34" s="210"/>
      <c r="AL34" s="172"/>
      <c r="AM34" s="171" t="s">
        <v>20</v>
      </c>
      <c r="AN34" s="246"/>
      <c r="AO34" s="210"/>
      <c r="AP34" s="172"/>
    </row>
    <row r="35" spans="1:292" ht="18.600000000000001" customHeight="1" thickBot="1" x14ac:dyDescent="0.4">
      <c r="B35" s="187">
        <v>32</v>
      </c>
      <c r="C35" s="188" t="s">
        <v>507</v>
      </c>
      <c r="D35" s="382" t="s">
        <v>508</v>
      </c>
      <c r="E35" s="411"/>
      <c r="F35" s="412" t="s">
        <v>509</v>
      </c>
      <c r="G35" s="412"/>
      <c r="H35" s="412" t="s">
        <v>510</v>
      </c>
      <c r="I35" s="412" t="s">
        <v>511</v>
      </c>
      <c r="J35" s="412" t="s">
        <v>512</v>
      </c>
      <c r="K35" s="807" t="s">
        <v>513</v>
      </c>
      <c r="L35" s="412"/>
      <c r="M35" s="861"/>
      <c r="N35" s="648" t="s">
        <v>514</v>
      </c>
      <c r="O35" s="106" t="s">
        <v>20</v>
      </c>
      <c r="P35" s="209" t="s">
        <v>515</v>
      </c>
      <c r="Q35" s="209" t="s">
        <v>516</v>
      </c>
      <c r="R35" s="826">
        <v>46752</v>
      </c>
      <c r="S35" s="189" t="s">
        <v>20</v>
      </c>
      <c r="T35" s="215" t="s">
        <v>20</v>
      </c>
      <c r="U35" s="215" t="s">
        <v>20</v>
      </c>
      <c r="V35" s="827">
        <v>45352</v>
      </c>
      <c r="W35" s="189"/>
      <c r="X35" s="215"/>
      <c r="Y35" s="215"/>
      <c r="Z35" s="190" t="s">
        <v>517</v>
      </c>
      <c r="AA35" s="189" t="s">
        <v>61</v>
      </c>
      <c r="AB35" s="215" t="s">
        <v>63</v>
      </c>
      <c r="AC35" s="215" t="s">
        <v>65</v>
      </c>
      <c r="AD35" s="215"/>
      <c r="AE35" s="215" t="s">
        <v>71</v>
      </c>
      <c r="AF35" s="215" t="s">
        <v>73</v>
      </c>
      <c r="AG35" s="215" t="s">
        <v>75</v>
      </c>
      <c r="AH35" s="215"/>
      <c r="AI35" s="215"/>
      <c r="AJ35" s="215"/>
      <c r="AK35" s="215"/>
      <c r="AL35" s="190"/>
      <c r="AM35" s="189" t="s">
        <v>20</v>
      </c>
      <c r="AN35" s="248" t="s">
        <v>518</v>
      </c>
      <c r="AO35" s="215"/>
      <c r="AP35" s="190">
        <v>56</v>
      </c>
    </row>
    <row r="36" spans="1:292" ht="18.600000000000001" customHeight="1" thickBot="1" x14ac:dyDescent="0.4">
      <c r="B36" s="166">
        <v>33</v>
      </c>
      <c r="C36" s="169" t="s">
        <v>519</v>
      </c>
      <c r="D36" s="403"/>
      <c r="E36" s="401"/>
      <c r="F36" s="402"/>
      <c r="G36" s="402" t="s">
        <v>500</v>
      </c>
      <c r="H36" s="402" t="s">
        <v>501</v>
      </c>
      <c r="I36" s="402" t="s">
        <v>502</v>
      </c>
      <c r="J36" s="402" t="s">
        <v>503</v>
      </c>
      <c r="K36" s="801" t="s">
        <v>520</v>
      </c>
      <c r="L36" s="402" t="s">
        <v>521</v>
      </c>
      <c r="M36" s="856"/>
      <c r="N36" s="870" t="s">
        <v>522</v>
      </c>
      <c r="O36" s="124" t="s">
        <v>20</v>
      </c>
      <c r="P36" s="221"/>
      <c r="Q36" s="221"/>
      <c r="R36" s="125"/>
      <c r="S36" s="171" t="s">
        <v>20</v>
      </c>
      <c r="T36" s="210" t="s">
        <v>20</v>
      </c>
      <c r="U36" s="210" t="s">
        <v>20</v>
      </c>
      <c r="V36" s="465"/>
      <c r="W36" s="171"/>
      <c r="X36" s="210"/>
      <c r="Y36" s="210"/>
      <c r="Z36" s="172"/>
      <c r="AA36" s="171"/>
      <c r="AB36" s="210" t="s">
        <v>63</v>
      </c>
      <c r="AC36" s="210"/>
      <c r="AD36" s="210"/>
      <c r="AE36" s="210"/>
      <c r="AF36" s="210"/>
      <c r="AG36" s="210"/>
      <c r="AH36" s="210"/>
      <c r="AI36" s="210"/>
      <c r="AJ36" s="210"/>
      <c r="AK36" s="210"/>
      <c r="AL36" s="172"/>
      <c r="AM36" s="171" t="s">
        <v>20</v>
      </c>
      <c r="AN36" s="246"/>
      <c r="AO36" s="210"/>
      <c r="AP36" s="172">
        <v>2</v>
      </c>
    </row>
    <row r="37" spans="1:292" s="5" customFormat="1" ht="18.600000000000001" customHeight="1" thickBot="1" x14ac:dyDescent="0.4">
      <c r="A37" s="1393"/>
      <c r="B37" s="37">
        <v>34</v>
      </c>
      <c r="C37" s="34" t="s">
        <v>523</v>
      </c>
      <c r="D37" s="389"/>
      <c r="E37" s="397"/>
      <c r="F37" s="398"/>
      <c r="G37" s="398"/>
      <c r="H37" s="398"/>
      <c r="I37" s="398"/>
      <c r="J37" s="398"/>
      <c r="K37" s="699" t="s">
        <v>524</v>
      </c>
      <c r="L37" s="398" t="s">
        <v>525</v>
      </c>
      <c r="M37" s="853"/>
      <c r="N37" s="651" t="s">
        <v>526</v>
      </c>
      <c r="O37" s="106"/>
      <c r="P37" s="209"/>
      <c r="Q37" s="209"/>
      <c r="R37" s="107"/>
      <c r="S37" s="106"/>
      <c r="T37" s="209" t="s">
        <v>20</v>
      </c>
      <c r="U37" s="209" t="s">
        <v>20</v>
      </c>
      <c r="V37" s="463"/>
      <c r="W37" s="106"/>
      <c r="X37" s="209"/>
      <c r="Y37" s="209"/>
      <c r="Z37" s="107"/>
      <c r="AA37" s="106"/>
      <c r="AB37" s="209" t="s">
        <v>63</v>
      </c>
      <c r="AC37" s="209"/>
      <c r="AD37" s="209"/>
      <c r="AE37" s="209"/>
      <c r="AF37" s="209"/>
      <c r="AG37" s="209"/>
      <c r="AH37" s="209"/>
      <c r="AI37" s="209"/>
      <c r="AJ37" s="209"/>
      <c r="AK37" s="209"/>
      <c r="AL37" s="107"/>
      <c r="AM37" s="106"/>
      <c r="AN37" s="245"/>
      <c r="AO37" s="209"/>
      <c r="AP37" s="107">
        <v>0</v>
      </c>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row>
    <row r="38" spans="1:292" ht="18.600000000000001" customHeight="1" thickBot="1" x14ac:dyDescent="0.4">
      <c r="B38" s="166">
        <v>35</v>
      </c>
      <c r="C38" s="169" t="s">
        <v>527</v>
      </c>
      <c r="D38" s="403" t="s">
        <v>528</v>
      </c>
      <c r="E38" s="401"/>
      <c r="F38" s="402"/>
      <c r="G38" s="402"/>
      <c r="H38" s="402" t="s">
        <v>529</v>
      </c>
      <c r="I38" s="402" t="s">
        <v>530</v>
      </c>
      <c r="J38" s="402" t="s">
        <v>531</v>
      </c>
      <c r="K38" s="801" t="s">
        <v>532</v>
      </c>
      <c r="L38" s="402" t="s">
        <v>533</v>
      </c>
      <c r="M38" s="856"/>
      <c r="N38" s="646" t="s">
        <v>534</v>
      </c>
      <c r="O38" s="124" t="s">
        <v>20</v>
      </c>
      <c r="P38" s="221"/>
      <c r="Q38" s="221"/>
      <c r="R38" s="125"/>
      <c r="S38" s="171" t="s">
        <v>20</v>
      </c>
      <c r="T38" s="210" t="s">
        <v>20</v>
      </c>
      <c r="U38" s="210" t="s">
        <v>20</v>
      </c>
      <c r="V38" s="465"/>
      <c r="W38" s="171"/>
      <c r="X38" s="210"/>
      <c r="Y38" s="210"/>
      <c r="Z38" s="172"/>
      <c r="AA38" s="171"/>
      <c r="AB38" s="210" t="s">
        <v>63</v>
      </c>
      <c r="AC38" s="210"/>
      <c r="AD38" s="210"/>
      <c r="AE38" s="210"/>
      <c r="AF38" s="210"/>
      <c r="AG38" s="210"/>
      <c r="AH38" s="210"/>
      <c r="AI38" s="210" t="s">
        <v>79</v>
      </c>
      <c r="AJ38" s="210"/>
      <c r="AK38" s="210"/>
      <c r="AL38" s="172"/>
      <c r="AM38" s="171" t="s">
        <v>20</v>
      </c>
      <c r="AN38" s="246"/>
      <c r="AO38" s="210"/>
      <c r="AP38" s="172">
        <v>0</v>
      </c>
    </row>
    <row r="39" spans="1:292" s="5" customFormat="1" ht="18.600000000000001" thickBot="1" x14ac:dyDescent="0.4">
      <c r="A39" s="1393"/>
      <c r="B39" s="37">
        <v>36</v>
      </c>
      <c r="C39" s="34" t="s">
        <v>535</v>
      </c>
      <c r="D39" s="389"/>
      <c r="E39" s="397"/>
      <c r="F39" s="398"/>
      <c r="G39" s="398"/>
      <c r="H39" s="398" t="s">
        <v>536</v>
      </c>
      <c r="I39" s="398" t="s">
        <v>537</v>
      </c>
      <c r="J39" s="398" t="s">
        <v>538</v>
      </c>
      <c r="K39" s="699" t="s">
        <v>539</v>
      </c>
      <c r="L39" s="398"/>
      <c r="M39" s="853"/>
      <c r="N39" s="642" t="s">
        <v>540</v>
      </c>
      <c r="O39" s="106" t="s">
        <v>20</v>
      </c>
      <c r="P39" s="209"/>
      <c r="Q39" s="209"/>
      <c r="R39" s="107"/>
      <c r="S39" s="106"/>
      <c r="T39" s="209" t="s">
        <v>11</v>
      </c>
      <c r="U39" s="209"/>
      <c r="V39" s="463"/>
      <c r="W39" s="106"/>
      <c r="X39" s="209"/>
      <c r="Y39" s="209"/>
      <c r="Z39" s="107"/>
      <c r="AA39" s="106" t="s">
        <v>61</v>
      </c>
      <c r="AB39" s="209" t="s">
        <v>63</v>
      </c>
      <c r="AC39" s="209"/>
      <c r="AD39" s="209"/>
      <c r="AE39" s="209"/>
      <c r="AF39" s="209"/>
      <c r="AG39" s="209" t="s">
        <v>75</v>
      </c>
      <c r="AH39" s="209"/>
      <c r="AI39" s="209"/>
      <c r="AJ39" s="209"/>
      <c r="AK39" s="209"/>
      <c r="AL39" s="107" t="s">
        <v>85</v>
      </c>
      <c r="AM39" s="106"/>
      <c r="AN39" s="245"/>
      <c r="AO39" s="209"/>
      <c r="AP39" s="107">
        <v>0</v>
      </c>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row>
    <row r="40" spans="1:292" s="5" customFormat="1" ht="18.600000000000001" thickBot="1" x14ac:dyDescent="0.4">
      <c r="A40" s="1393"/>
      <c r="B40" s="40">
        <v>37</v>
      </c>
      <c r="C40" s="42" t="s">
        <v>541</v>
      </c>
      <c r="D40" s="393"/>
      <c r="E40" s="399"/>
      <c r="F40" s="400"/>
      <c r="G40" s="400"/>
      <c r="H40" s="400" t="s">
        <v>542</v>
      </c>
      <c r="I40" s="400" t="s">
        <v>543</v>
      </c>
      <c r="J40" s="400" t="s">
        <v>315</v>
      </c>
      <c r="K40" s="806" t="s">
        <v>544</v>
      </c>
      <c r="L40" s="400" t="s">
        <v>545</v>
      </c>
      <c r="M40" s="855"/>
      <c r="N40" s="644" t="s">
        <v>546</v>
      </c>
      <c r="O40" s="124"/>
      <c r="P40" s="221"/>
      <c r="Q40" s="221"/>
      <c r="R40" s="125"/>
      <c r="S40" s="124"/>
      <c r="T40" s="221" t="s">
        <v>11</v>
      </c>
      <c r="U40" s="221"/>
      <c r="V40" s="464"/>
      <c r="W40" s="124"/>
      <c r="X40" s="221"/>
      <c r="Y40" s="221"/>
      <c r="Z40" s="125"/>
      <c r="AA40" s="124"/>
      <c r="AB40" s="221" t="s">
        <v>63</v>
      </c>
      <c r="AC40" s="221"/>
      <c r="AD40" s="221" t="s">
        <v>67</v>
      </c>
      <c r="AE40" s="221"/>
      <c r="AF40" s="221"/>
      <c r="AG40" s="221"/>
      <c r="AH40" s="221"/>
      <c r="AI40" s="221"/>
      <c r="AJ40" s="221"/>
      <c r="AK40" s="221"/>
      <c r="AL40" s="125"/>
      <c r="AM40" s="124"/>
      <c r="AN40" s="250"/>
      <c r="AO40" s="525"/>
      <c r="AP40" s="125">
        <v>0</v>
      </c>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row>
    <row r="41" spans="1:292" s="5" customFormat="1" ht="18.600000000000001" thickBot="1" x14ac:dyDescent="0.4">
      <c r="A41" s="1393"/>
      <c r="B41" s="187">
        <v>38</v>
      </c>
      <c r="C41" s="200" t="s">
        <v>547</v>
      </c>
      <c r="D41" s="382"/>
      <c r="E41" s="411"/>
      <c r="F41" s="412"/>
      <c r="G41" s="412"/>
      <c r="H41" s="412" t="s">
        <v>548</v>
      </c>
      <c r="I41" s="412" t="s">
        <v>549</v>
      </c>
      <c r="J41" s="412" t="s">
        <v>550</v>
      </c>
      <c r="K41" s="807" t="s">
        <v>551</v>
      </c>
      <c r="L41" s="412" t="s">
        <v>552</v>
      </c>
      <c r="M41" s="861"/>
      <c r="N41" s="648" t="s">
        <v>553</v>
      </c>
      <c r="O41" s="106" t="s">
        <v>20</v>
      </c>
      <c r="P41" s="209"/>
      <c r="Q41" s="209"/>
      <c r="R41" s="107"/>
      <c r="S41" s="189" t="s">
        <v>11</v>
      </c>
      <c r="T41" s="215" t="s">
        <v>11</v>
      </c>
      <c r="U41" s="215"/>
      <c r="V41" s="473"/>
      <c r="W41" s="189"/>
      <c r="X41" s="215"/>
      <c r="Y41" s="215"/>
      <c r="Z41" s="190"/>
      <c r="AA41" s="189"/>
      <c r="AB41" s="215" t="s">
        <v>63</v>
      </c>
      <c r="AC41" s="215"/>
      <c r="AD41" s="215"/>
      <c r="AE41" s="215"/>
      <c r="AF41" s="215"/>
      <c r="AG41" s="215"/>
      <c r="AH41" s="215"/>
      <c r="AI41" s="215" t="s">
        <v>79</v>
      </c>
      <c r="AJ41" s="215"/>
      <c r="AK41" s="215"/>
      <c r="AL41" s="190"/>
      <c r="AM41" s="189"/>
      <c r="AN41" s="248"/>
      <c r="AO41" s="215"/>
      <c r="AP41" s="190">
        <v>0</v>
      </c>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row>
    <row r="42" spans="1:292" s="5" customFormat="1" ht="18.600000000000001" thickBot="1" x14ac:dyDescent="0.4">
      <c r="A42" s="1393"/>
      <c r="B42" s="40">
        <v>39</v>
      </c>
      <c r="C42" s="42" t="s">
        <v>554</v>
      </c>
      <c r="D42" s="393" t="s">
        <v>555</v>
      </c>
      <c r="E42" s="399"/>
      <c r="F42" s="400"/>
      <c r="G42" s="400"/>
      <c r="H42" s="400" t="s">
        <v>556</v>
      </c>
      <c r="I42" s="400" t="s">
        <v>557</v>
      </c>
      <c r="J42" s="400" t="s">
        <v>558</v>
      </c>
      <c r="K42" s="806" t="s">
        <v>559</v>
      </c>
      <c r="L42" s="400" t="s">
        <v>560</v>
      </c>
      <c r="M42" s="855"/>
      <c r="N42" s="647" t="s">
        <v>561</v>
      </c>
      <c r="O42" s="124" t="s">
        <v>11</v>
      </c>
      <c r="P42" s="221"/>
      <c r="Q42" s="221"/>
      <c r="R42" s="125"/>
      <c r="S42" s="124"/>
      <c r="T42" s="221" t="s">
        <v>11</v>
      </c>
      <c r="U42" s="221"/>
      <c r="V42" s="464"/>
      <c r="W42" s="124"/>
      <c r="X42" s="221" t="s">
        <v>54</v>
      </c>
      <c r="Y42" s="221"/>
      <c r="Z42" s="125"/>
      <c r="AA42" s="124"/>
      <c r="AB42" s="221"/>
      <c r="AC42" s="221"/>
      <c r="AD42" s="221"/>
      <c r="AE42" s="221"/>
      <c r="AF42" s="221" t="s">
        <v>73</v>
      </c>
      <c r="AG42" s="221"/>
      <c r="AH42" s="221"/>
      <c r="AI42" s="221"/>
      <c r="AJ42" s="221"/>
      <c r="AK42" s="221"/>
      <c r="AL42" s="125"/>
      <c r="AM42" s="124"/>
      <c r="AN42" s="250"/>
      <c r="AO42" s="221"/>
      <c r="AP42" s="125">
        <v>0</v>
      </c>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row>
    <row r="43" spans="1:292" ht="18.600000000000001" customHeight="1" thickBot="1" x14ac:dyDescent="0.4">
      <c r="B43" s="37">
        <v>40</v>
      </c>
      <c r="C43" s="38" t="s">
        <v>562</v>
      </c>
      <c r="D43" s="389"/>
      <c r="E43" s="397"/>
      <c r="F43" s="398"/>
      <c r="G43" s="398"/>
      <c r="H43" s="398" t="s">
        <v>563</v>
      </c>
      <c r="I43" s="398" t="s">
        <v>564</v>
      </c>
      <c r="J43" s="398" t="s">
        <v>565</v>
      </c>
      <c r="K43" s="699" t="s">
        <v>566</v>
      </c>
      <c r="L43" s="398" t="s">
        <v>567</v>
      </c>
      <c r="M43" s="853"/>
      <c r="N43" s="642" t="s">
        <v>568</v>
      </c>
      <c r="O43" s="106"/>
      <c r="P43" s="209"/>
      <c r="Q43" s="209"/>
      <c r="R43" s="107"/>
      <c r="S43" s="106"/>
      <c r="T43" s="209"/>
      <c r="U43" s="209"/>
      <c r="V43" s="463"/>
      <c r="W43" s="106"/>
      <c r="X43" s="209"/>
      <c r="Y43" s="209"/>
      <c r="Z43" s="107"/>
      <c r="AA43" s="106"/>
      <c r="AB43" s="209"/>
      <c r="AC43" s="209"/>
      <c r="AD43" s="209"/>
      <c r="AE43" s="209"/>
      <c r="AF43" s="209"/>
      <c r="AG43" s="209"/>
      <c r="AH43" s="209"/>
      <c r="AI43" s="209"/>
      <c r="AJ43" s="209"/>
      <c r="AK43" s="209"/>
      <c r="AL43" s="107"/>
      <c r="AM43" s="106"/>
      <c r="AN43" s="245"/>
      <c r="AO43" s="209"/>
      <c r="AP43" s="107"/>
    </row>
    <row r="44" spans="1:292" ht="18.600000000000001" customHeight="1" thickBot="1" x14ac:dyDescent="0.4">
      <c r="B44" s="40">
        <v>41</v>
      </c>
      <c r="C44" s="43" t="s">
        <v>569</v>
      </c>
      <c r="D44" s="393"/>
      <c r="E44" s="399"/>
      <c r="F44" s="400"/>
      <c r="G44" s="400"/>
      <c r="H44" s="400" t="s">
        <v>570</v>
      </c>
      <c r="I44" s="400" t="s">
        <v>571</v>
      </c>
      <c r="J44" s="400" t="s">
        <v>572</v>
      </c>
      <c r="K44" s="806" t="s">
        <v>573</v>
      </c>
      <c r="L44" s="400" t="s">
        <v>574</v>
      </c>
      <c r="M44" s="855"/>
      <c r="N44" s="644" t="s">
        <v>575</v>
      </c>
      <c r="O44" s="124"/>
      <c r="P44" s="221"/>
      <c r="Q44" s="221"/>
      <c r="R44" s="125"/>
      <c r="S44" s="124"/>
      <c r="T44" s="221"/>
      <c r="U44" s="221"/>
      <c r="V44" s="464"/>
      <c r="W44" s="124"/>
      <c r="X44" s="221"/>
      <c r="Y44" s="221"/>
      <c r="Z44" s="125"/>
      <c r="AA44" s="124"/>
      <c r="AB44" s="221"/>
      <c r="AC44" s="221"/>
      <c r="AD44" s="221"/>
      <c r="AE44" s="221"/>
      <c r="AF44" s="221"/>
      <c r="AG44" s="221"/>
      <c r="AH44" s="221"/>
      <c r="AI44" s="221"/>
      <c r="AJ44" s="221"/>
      <c r="AK44" s="221"/>
      <c r="AL44" s="125"/>
      <c r="AM44" s="124"/>
      <c r="AN44" s="250"/>
      <c r="AO44" s="221"/>
      <c r="AP44" s="125"/>
    </row>
    <row r="45" spans="1:292" s="5" customFormat="1" ht="18.600000000000001" customHeight="1" thickBot="1" x14ac:dyDescent="0.4">
      <c r="A45" s="1393"/>
      <c r="B45" s="187">
        <v>42</v>
      </c>
      <c r="C45" s="200" t="s">
        <v>576</v>
      </c>
      <c r="D45" s="382"/>
      <c r="E45" s="411"/>
      <c r="F45" s="412"/>
      <c r="G45" s="412"/>
      <c r="H45" s="412" t="s">
        <v>577</v>
      </c>
      <c r="I45" s="412" t="s">
        <v>578</v>
      </c>
      <c r="J45" s="412" t="s">
        <v>503</v>
      </c>
      <c r="K45" s="807" t="s">
        <v>579</v>
      </c>
      <c r="L45" s="412" t="s">
        <v>580</v>
      </c>
      <c r="M45" s="861"/>
      <c r="N45" s="648" t="s">
        <v>581</v>
      </c>
      <c r="O45" s="106"/>
      <c r="P45" s="209"/>
      <c r="Q45" s="209"/>
      <c r="R45" s="107"/>
      <c r="S45" s="189"/>
      <c r="T45" s="215" t="s">
        <v>11</v>
      </c>
      <c r="U45" s="215"/>
      <c r="V45" s="473"/>
      <c r="W45" s="189"/>
      <c r="X45" s="215"/>
      <c r="Y45" s="215"/>
      <c r="Z45" s="190"/>
      <c r="AA45" s="189"/>
      <c r="AB45" s="215" t="s">
        <v>63</v>
      </c>
      <c r="AC45" s="215"/>
      <c r="AD45" s="215" t="s">
        <v>67</v>
      </c>
      <c r="AE45" s="215"/>
      <c r="AF45" s="215"/>
      <c r="AG45" s="215"/>
      <c r="AH45" s="215"/>
      <c r="AI45" s="215"/>
      <c r="AJ45" s="215"/>
      <c r="AK45" s="215"/>
      <c r="AL45" s="190"/>
      <c r="AM45" s="189"/>
      <c r="AN45" s="248"/>
      <c r="AO45" s="215"/>
      <c r="AP45" s="190">
        <v>0</v>
      </c>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row>
    <row r="46" spans="1:292" ht="18" customHeight="1" thickBot="1" x14ac:dyDescent="0.4">
      <c r="B46" s="166">
        <v>43</v>
      </c>
      <c r="C46" s="168" t="s">
        <v>582</v>
      </c>
      <c r="D46" s="403" t="s">
        <v>583</v>
      </c>
      <c r="E46" s="401" t="s">
        <v>584</v>
      </c>
      <c r="F46" s="402"/>
      <c r="G46" s="402" t="s">
        <v>500</v>
      </c>
      <c r="H46" s="402" t="s">
        <v>501</v>
      </c>
      <c r="I46" s="402" t="s">
        <v>502</v>
      </c>
      <c r="J46" s="402" t="s">
        <v>503</v>
      </c>
      <c r="K46" s="402"/>
      <c r="L46" s="402"/>
      <c r="M46" s="856"/>
      <c r="N46" s="646" t="s">
        <v>585</v>
      </c>
      <c r="O46" s="124" t="s">
        <v>311</v>
      </c>
      <c r="P46" s="221"/>
      <c r="Q46" s="221"/>
      <c r="R46" s="125"/>
      <c r="S46" s="171"/>
      <c r="T46" s="210" t="s">
        <v>11</v>
      </c>
      <c r="U46" s="210"/>
      <c r="V46" s="465"/>
      <c r="W46" s="171"/>
      <c r="X46" s="210"/>
      <c r="Y46" s="210"/>
      <c r="Z46" s="172"/>
      <c r="AA46" s="171"/>
      <c r="AB46" s="210" t="s">
        <v>63</v>
      </c>
      <c r="AC46" s="210"/>
      <c r="AD46" s="210" t="s">
        <v>67</v>
      </c>
      <c r="AE46" s="210"/>
      <c r="AF46" s="210"/>
      <c r="AG46" s="210"/>
      <c r="AH46" s="210"/>
      <c r="AI46" s="210"/>
      <c r="AJ46" s="210"/>
      <c r="AK46" s="210"/>
      <c r="AL46" s="172"/>
      <c r="AM46" s="171"/>
      <c r="AN46" s="246"/>
      <c r="AO46" s="210"/>
      <c r="AP46" s="172">
        <v>1</v>
      </c>
    </row>
    <row r="47" spans="1:292" s="5" customFormat="1" ht="18.600000000000001" customHeight="1" thickBot="1" x14ac:dyDescent="0.4">
      <c r="A47" s="1393"/>
      <c r="B47" s="37">
        <v>44</v>
      </c>
      <c r="C47" s="38" t="s">
        <v>586</v>
      </c>
      <c r="D47" s="389" t="s">
        <v>587</v>
      </c>
      <c r="E47" s="397"/>
      <c r="F47" s="398"/>
      <c r="G47" s="398"/>
      <c r="H47" s="398"/>
      <c r="I47" s="398"/>
      <c r="J47" s="398"/>
      <c r="K47" s="699" t="s">
        <v>588</v>
      </c>
      <c r="L47" s="398" t="s">
        <v>589</v>
      </c>
      <c r="M47" s="853"/>
      <c r="N47" s="642" t="s">
        <v>590</v>
      </c>
      <c r="O47" s="106"/>
      <c r="P47" s="209"/>
      <c r="Q47" s="209"/>
      <c r="R47" s="107"/>
      <c r="S47" s="106"/>
      <c r="T47" s="209"/>
      <c r="U47" s="209"/>
      <c r="V47" s="463"/>
      <c r="W47" s="106"/>
      <c r="X47" s="209"/>
      <c r="Y47" s="209"/>
      <c r="Z47" s="107"/>
      <c r="AA47" s="106"/>
      <c r="AB47" s="209"/>
      <c r="AC47" s="209"/>
      <c r="AD47" s="209"/>
      <c r="AE47" s="209"/>
      <c r="AF47" s="209"/>
      <c r="AG47" s="209"/>
      <c r="AH47" s="209"/>
      <c r="AI47" s="209"/>
      <c r="AJ47" s="209"/>
      <c r="AK47" s="209"/>
      <c r="AL47" s="107"/>
      <c r="AM47" s="106"/>
      <c r="AN47" s="245"/>
      <c r="AO47" s="209"/>
      <c r="AP47" s="107"/>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row>
    <row r="48" spans="1:292" ht="18.600000000000001" customHeight="1" thickBot="1" x14ac:dyDescent="0.4">
      <c r="B48" s="166">
        <v>45</v>
      </c>
      <c r="C48" s="168" t="s">
        <v>591</v>
      </c>
      <c r="D48" s="403"/>
      <c r="E48" s="401"/>
      <c r="F48" s="402"/>
      <c r="G48" s="402"/>
      <c r="H48" s="402" t="s">
        <v>592</v>
      </c>
      <c r="I48" s="402" t="s">
        <v>593</v>
      </c>
      <c r="J48" s="402" t="s">
        <v>594</v>
      </c>
      <c r="K48" s="801" t="s">
        <v>595</v>
      </c>
      <c r="L48" s="402" t="s">
        <v>596</v>
      </c>
      <c r="M48" s="856"/>
      <c r="N48" s="870" t="s">
        <v>597</v>
      </c>
      <c r="O48" s="124" t="s">
        <v>20</v>
      </c>
      <c r="P48" s="221"/>
      <c r="Q48" s="221"/>
      <c r="R48" s="125"/>
      <c r="S48" s="171"/>
      <c r="T48" s="210" t="s">
        <v>11</v>
      </c>
      <c r="U48" s="210"/>
      <c r="V48" s="465"/>
      <c r="W48" s="171"/>
      <c r="X48" s="210"/>
      <c r="Y48" s="210"/>
      <c r="Z48" s="172"/>
      <c r="AA48" s="171"/>
      <c r="AB48" s="210" t="s">
        <v>63</v>
      </c>
      <c r="AC48" s="210"/>
      <c r="AD48" s="210"/>
      <c r="AE48" s="210"/>
      <c r="AF48" s="210"/>
      <c r="AG48" s="210"/>
      <c r="AH48" s="210"/>
      <c r="AI48" s="210"/>
      <c r="AJ48" s="210"/>
      <c r="AK48" s="210"/>
      <c r="AL48" s="172"/>
      <c r="AM48" s="171"/>
      <c r="AN48" s="246"/>
      <c r="AO48" s="210"/>
      <c r="AP48" s="172">
        <v>1</v>
      </c>
    </row>
    <row r="49" spans="1:292" ht="18.600000000000001" customHeight="1" thickBot="1" x14ac:dyDescent="0.4">
      <c r="B49" s="37">
        <v>46</v>
      </c>
      <c r="C49" s="35" t="s">
        <v>598</v>
      </c>
      <c r="D49" s="389"/>
      <c r="E49" s="397"/>
      <c r="F49" s="398"/>
      <c r="G49" s="398"/>
      <c r="H49" s="398" t="s">
        <v>599</v>
      </c>
      <c r="I49" s="398" t="s">
        <v>600</v>
      </c>
      <c r="J49" s="398" t="s">
        <v>601</v>
      </c>
      <c r="K49" s="699" t="s">
        <v>602</v>
      </c>
      <c r="L49" s="398" t="s">
        <v>603</v>
      </c>
      <c r="M49" s="853"/>
      <c r="N49" s="642" t="s">
        <v>604</v>
      </c>
      <c r="O49" s="106"/>
      <c r="P49" s="209"/>
      <c r="Q49" s="209"/>
      <c r="R49" s="107"/>
      <c r="S49" s="106"/>
      <c r="T49" s="209"/>
      <c r="U49" s="209"/>
      <c r="V49" s="463"/>
      <c r="W49" s="106"/>
      <c r="X49" s="209"/>
      <c r="Y49" s="209"/>
      <c r="Z49" s="107"/>
      <c r="AA49" s="106"/>
      <c r="AB49" s="209"/>
      <c r="AC49" s="209"/>
      <c r="AD49" s="209"/>
      <c r="AE49" s="209"/>
      <c r="AF49" s="209"/>
      <c r="AG49" s="209"/>
      <c r="AH49" s="209"/>
      <c r="AI49" s="209"/>
      <c r="AJ49" s="209"/>
      <c r="AK49" s="209"/>
      <c r="AL49" s="107"/>
      <c r="AM49" s="106"/>
      <c r="AN49" s="245"/>
      <c r="AO49" s="209"/>
      <c r="AP49" s="107"/>
    </row>
    <row r="50" spans="1:292" ht="18.600000000000001" customHeight="1" thickBot="1" x14ac:dyDescent="0.4">
      <c r="B50" s="40">
        <v>49</v>
      </c>
      <c r="C50" s="41" t="s">
        <v>605</v>
      </c>
      <c r="D50" s="393" t="s">
        <v>606</v>
      </c>
      <c r="E50" s="399"/>
      <c r="F50" s="400"/>
      <c r="G50" s="400"/>
      <c r="H50" s="400" t="s">
        <v>607</v>
      </c>
      <c r="I50" s="400" t="s">
        <v>608</v>
      </c>
      <c r="J50" s="400" t="s">
        <v>609</v>
      </c>
      <c r="K50" s="806" t="s">
        <v>610</v>
      </c>
      <c r="L50" s="400" t="s">
        <v>611</v>
      </c>
      <c r="M50" s="855"/>
      <c r="N50" s="644" t="s">
        <v>612</v>
      </c>
      <c r="O50" s="124" t="s">
        <v>20</v>
      </c>
      <c r="P50" s="221"/>
      <c r="Q50" s="221"/>
      <c r="R50" s="125"/>
      <c r="S50" s="124"/>
      <c r="T50" s="221" t="s">
        <v>11</v>
      </c>
      <c r="U50" s="221"/>
      <c r="V50" s="464"/>
      <c r="W50" s="124"/>
      <c r="X50" s="221"/>
      <c r="Y50" s="221"/>
      <c r="Z50" s="125"/>
      <c r="AA50" s="124"/>
      <c r="AB50" s="221" t="s">
        <v>63</v>
      </c>
      <c r="AC50" s="221"/>
      <c r="AD50" s="221" t="s">
        <v>67</v>
      </c>
      <c r="AE50" s="221"/>
      <c r="AF50" s="221"/>
      <c r="AG50" s="221"/>
      <c r="AH50" s="221"/>
      <c r="AI50" s="221"/>
      <c r="AJ50" s="221"/>
      <c r="AK50" s="221"/>
      <c r="AL50" s="125"/>
      <c r="AM50" s="124"/>
      <c r="AN50" s="250"/>
      <c r="AO50" s="221"/>
      <c r="AP50" s="125">
        <v>0</v>
      </c>
    </row>
    <row r="51" spans="1:292" ht="18.600000000000001" customHeight="1" thickBot="1" x14ac:dyDescent="0.4">
      <c r="B51" s="187">
        <v>50</v>
      </c>
      <c r="C51" s="188" t="s">
        <v>613</v>
      </c>
      <c r="D51" s="382"/>
      <c r="E51" s="411"/>
      <c r="F51" s="412"/>
      <c r="G51" s="412"/>
      <c r="H51" s="412" t="s">
        <v>614</v>
      </c>
      <c r="I51" s="412" t="s">
        <v>615</v>
      </c>
      <c r="J51" s="412" t="s">
        <v>616</v>
      </c>
      <c r="K51" s="1417" t="s">
        <v>617</v>
      </c>
      <c r="L51" s="412" t="s">
        <v>618</v>
      </c>
      <c r="M51" s="861" t="s">
        <v>619</v>
      </c>
      <c r="N51" s="648" t="s">
        <v>620</v>
      </c>
      <c r="O51" s="106" t="s">
        <v>20</v>
      </c>
      <c r="P51" s="209" t="s">
        <v>621</v>
      </c>
      <c r="Q51" s="209" t="s">
        <v>622</v>
      </c>
      <c r="R51" s="826">
        <v>46752</v>
      </c>
      <c r="S51" s="189" t="s">
        <v>20</v>
      </c>
      <c r="T51" s="215" t="s">
        <v>11</v>
      </c>
      <c r="U51" s="215"/>
      <c r="V51" s="473"/>
      <c r="W51" s="189"/>
      <c r="X51" s="215" t="s">
        <v>54</v>
      </c>
      <c r="Y51" s="215"/>
      <c r="Z51" s="190"/>
      <c r="AA51" s="189" t="s">
        <v>61</v>
      </c>
      <c r="AB51" s="215" t="s">
        <v>63</v>
      </c>
      <c r="AC51" s="215" t="s">
        <v>65</v>
      </c>
      <c r="AD51" s="215" t="s">
        <v>67</v>
      </c>
      <c r="AE51" s="215" t="s">
        <v>71</v>
      </c>
      <c r="AF51" s="215"/>
      <c r="AG51" s="215"/>
      <c r="AH51" s="215"/>
      <c r="AI51" s="215" t="s">
        <v>79</v>
      </c>
      <c r="AJ51" s="215"/>
      <c r="AK51" s="215"/>
      <c r="AL51" s="190"/>
      <c r="AM51" s="189"/>
      <c r="AN51" s="248" t="s">
        <v>623</v>
      </c>
      <c r="AO51" s="215"/>
      <c r="AP51" s="190">
        <v>7</v>
      </c>
    </row>
    <row r="52" spans="1:292" s="9" customFormat="1" ht="18.600000000000001" customHeight="1" thickBot="1" x14ac:dyDescent="0.35">
      <c r="A52" s="1394"/>
      <c r="B52" s="23">
        <v>51</v>
      </c>
      <c r="C52" s="24" t="s">
        <v>624</v>
      </c>
      <c r="D52" s="380" t="s">
        <v>625</v>
      </c>
      <c r="E52" s="419" t="s">
        <v>626</v>
      </c>
      <c r="F52" s="420"/>
      <c r="G52" s="420"/>
      <c r="H52" s="420" t="s">
        <v>627</v>
      </c>
      <c r="I52" s="420" t="s">
        <v>628</v>
      </c>
      <c r="J52" s="420" t="s">
        <v>629</v>
      </c>
      <c r="K52" s="811" t="s">
        <v>630</v>
      </c>
      <c r="L52" s="420" t="s">
        <v>631</v>
      </c>
      <c r="M52" s="1125"/>
      <c r="N52" s="655" t="s">
        <v>632</v>
      </c>
      <c r="O52" s="339" t="s">
        <v>20</v>
      </c>
      <c r="P52" s="233"/>
      <c r="Q52" s="233"/>
      <c r="R52" s="274"/>
      <c r="S52" s="108"/>
      <c r="T52" s="211" t="s">
        <v>11</v>
      </c>
      <c r="U52" s="211"/>
      <c r="V52" s="470"/>
      <c r="W52" s="108"/>
      <c r="X52" s="211"/>
      <c r="Y52" s="211"/>
      <c r="Z52" s="109"/>
      <c r="AA52" s="108"/>
      <c r="AB52" s="211" t="s">
        <v>63</v>
      </c>
      <c r="AC52" s="211"/>
      <c r="AD52" s="211" t="s">
        <v>67</v>
      </c>
      <c r="AE52" s="211"/>
      <c r="AF52" s="211"/>
      <c r="AG52" s="211"/>
      <c r="AH52" s="211"/>
      <c r="AI52" s="211"/>
      <c r="AJ52" s="211"/>
      <c r="AK52" s="211"/>
      <c r="AL52" s="109"/>
      <c r="AM52" s="108"/>
      <c r="AN52" s="353"/>
      <c r="AO52" s="211"/>
      <c r="AP52" s="109">
        <v>0</v>
      </c>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row>
    <row r="53" spans="1:292" ht="18.600000000000001" customHeight="1" thickBot="1" x14ac:dyDescent="0.4">
      <c r="B53" s="37">
        <v>52</v>
      </c>
      <c r="C53" s="34" t="s">
        <v>633</v>
      </c>
      <c r="D53" s="389"/>
      <c r="E53" s="397" t="s">
        <v>634</v>
      </c>
      <c r="F53" s="398"/>
      <c r="G53" s="398"/>
      <c r="H53" s="398" t="s">
        <v>635</v>
      </c>
      <c r="I53" s="398" t="s">
        <v>636</v>
      </c>
      <c r="J53" s="398" t="s">
        <v>637</v>
      </c>
      <c r="K53" s="398"/>
      <c r="L53" s="398"/>
      <c r="M53" s="853"/>
      <c r="N53" s="651" t="s">
        <v>638</v>
      </c>
      <c r="O53" s="106"/>
      <c r="P53" s="209"/>
      <c r="Q53" s="209"/>
      <c r="R53" s="107"/>
      <c r="S53" s="106"/>
      <c r="T53" s="209" t="s">
        <v>20</v>
      </c>
      <c r="U53" s="209" t="s">
        <v>20</v>
      </c>
      <c r="V53" s="463"/>
      <c r="W53" s="106"/>
      <c r="X53" s="209"/>
      <c r="Y53" s="209"/>
      <c r="Z53" s="107"/>
      <c r="AA53" s="106"/>
      <c r="AB53" s="209"/>
      <c r="AC53" s="209"/>
      <c r="AD53" s="209"/>
      <c r="AE53" s="209"/>
      <c r="AF53" s="209"/>
      <c r="AG53" s="209"/>
      <c r="AH53" s="209"/>
      <c r="AI53" s="209" t="s">
        <v>79</v>
      </c>
      <c r="AJ53" s="209"/>
      <c r="AK53" s="209"/>
      <c r="AL53" s="107"/>
      <c r="AM53" s="106"/>
      <c r="AN53" s="245"/>
      <c r="AO53" s="209"/>
      <c r="AP53" s="107">
        <v>0</v>
      </c>
    </row>
    <row r="54" spans="1:292" ht="18.600000000000001" customHeight="1" thickBot="1" x14ac:dyDescent="0.4">
      <c r="B54" s="23">
        <v>53</v>
      </c>
      <c r="C54" s="24" t="s">
        <v>639</v>
      </c>
      <c r="D54" s="380" t="s">
        <v>640</v>
      </c>
      <c r="E54" s="419" t="s">
        <v>641</v>
      </c>
      <c r="F54" s="420"/>
      <c r="G54" s="420"/>
      <c r="H54" s="420" t="s">
        <v>642</v>
      </c>
      <c r="I54" s="420" t="s">
        <v>643</v>
      </c>
      <c r="J54" s="420" t="s">
        <v>644</v>
      </c>
      <c r="K54" s="420" t="s">
        <v>645</v>
      </c>
      <c r="L54" s="420" t="s">
        <v>646</v>
      </c>
      <c r="M54" s="1125"/>
      <c r="N54" s="656" t="s">
        <v>647</v>
      </c>
      <c r="O54" s="339"/>
      <c r="P54" s="233"/>
      <c r="Q54" s="233"/>
      <c r="R54" s="274"/>
      <c r="S54" s="108"/>
      <c r="T54" s="211"/>
      <c r="U54" s="211"/>
      <c r="V54" s="470"/>
      <c r="W54" s="108"/>
      <c r="X54" s="211"/>
      <c r="Y54" s="211"/>
      <c r="Z54" s="109"/>
      <c r="AA54" s="108"/>
      <c r="AB54" s="211"/>
      <c r="AC54" s="211"/>
      <c r="AD54" s="211"/>
      <c r="AE54" s="211"/>
      <c r="AF54" s="211"/>
      <c r="AG54" s="211"/>
      <c r="AH54" s="211"/>
      <c r="AI54" s="211"/>
      <c r="AJ54" s="211"/>
      <c r="AK54" s="211"/>
      <c r="AL54" s="109"/>
      <c r="AM54" s="108" t="s">
        <v>20</v>
      </c>
      <c r="AN54" s="353"/>
      <c r="AO54" s="211"/>
      <c r="AP54" s="109"/>
    </row>
    <row r="55" spans="1:292" ht="18.600000000000001" customHeight="1" thickBot="1" x14ac:dyDescent="0.4">
      <c r="B55" s="46">
        <v>54</v>
      </c>
      <c r="C55" s="35" t="s">
        <v>648</v>
      </c>
      <c r="D55" s="417"/>
      <c r="E55" s="397"/>
      <c r="F55" s="398"/>
      <c r="G55" s="398"/>
      <c r="H55" s="398" t="s">
        <v>649</v>
      </c>
      <c r="I55" s="398" t="s">
        <v>650</v>
      </c>
      <c r="J55" s="398" t="s">
        <v>651</v>
      </c>
      <c r="K55" s="699" t="s">
        <v>652</v>
      </c>
      <c r="L55" s="398" t="s">
        <v>653</v>
      </c>
      <c r="M55" s="859"/>
      <c r="N55" s="649" t="s">
        <v>654</v>
      </c>
      <c r="O55" s="106"/>
      <c r="P55" s="209"/>
      <c r="Q55" s="209"/>
      <c r="R55" s="107"/>
      <c r="S55" s="106"/>
      <c r="T55" s="209"/>
      <c r="U55" s="209"/>
      <c r="V55" s="463"/>
      <c r="W55" s="106"/>
      <c r="X55" s="209"/>
      <c r="Y55" s="209"/>
      <c r="Z55" s="107"/>
      <c r="AA55" s="106"/>
      <c r="AB55" s="209"/>
      <c r="AC55" s="209"/>
      <c r="AD55" s="209"/>
      <c r="AE55" s="209"/>
      <c r="AF55" s="209"/>
      <c r="AG55" s="209"/>
      <c r="AH55" s="209"/>
      <c r="AI55" s="209"/>
      <c r="AJ55" s="209"/>
      <c r="AK55" s="209"/>
      <c r="AL55" s="107"/>
      <c r="AM55" s="106"/>
      <c r="AN55" s="245"/>
      <c r="AO55" s="209"/>
      <c r="AP55" s="107"/>
    </row>
    <row r="56" spans="1:292" s="5" customFormat="1" ht="18.600000000000001" customHeight="1" thickBot="1" x14ac:dyDescent="0.4">
      <c r="A56" s="1393"/>
      <c r="B56" s="40">
        <v>55</v>
      </c>
      <c r="C56" s="334" t="s">
        <v>655</v>
      </c>
      <c r="D56" s="393"/>
      <c r="E56" s="399"/>
      <c r="F56" s="400"/>
      <c r="G56" s="400"/>
      <c r="H56" s="400" t="s">
        <v>656</v>
      </c>
      <c r="I56" s="400" t="s">
        <v>657</v>
      </c>
      <c r="J56" s="400" t="s">
        <v>332</v>
      </c>
      <c r="K56" s="806" t="s">
        <v>658</v>
      </c>
      <c r="L56" s="400" t="s">
        <v>659</v>
      </c>
      <c r="M56" s="855" t="s">
        <v>660</v>
      </c>
      <c r="N56" s="644" t="s">
        <v>661</v>
      </c>
      <c r="O56" s="139" t="s">
        <v>20</v>
      </c>
      <c r="P56" s="242" t="s">
        <v>515</v>
      </c>
      <c r="Q56" s="242" t="s">
        <v>662</v>
      </c>
      <c r="R56" s="1382">
        <v>46702</v>
      </c>
      <c r="S56" s="124" t="s">
        <v>20</v>
      </c>
      <c r="T56" s="221" t="s">
        <v>11</v>
      </c>
      <c r="U56" s="221"/>
      <c r="V56" s="464"/>
      <c r="W56" s="124" t="s">
        <v>52</v>
      </c>
      <c r="X56" s="221" t="s">
        <v>54</v>
      </c>
      <c r="Y56" s="221"/>
      <c r="Z56" s="125"/>
      <c r="AA56" s="124" t="s">
        <v>663</v>
      </c>
      <c r="AB56" s="221" t="s">
        <v>63</v>
      </c>
      <c r="AC56" s="221" t="s">
        <v>65</v>
      </c>
      <c r="AD56" s="221" t="s">
        <v>67</v>
      </c>
      <c r="AE56" s="221" t="s">
        <v>71</v>
      </c>
      <c r="AF56" s="221" t="s">
        <v>73</v>
      </c>
      <c r="AG56" s="221" t="s">
        <v>75</v>
      </c>
      <c r="AH56" s="221"/>
      <c r="AI56" s="221" t="s">
        <v>79</v>
      </c>
      <c r="AJ56" s="221"/>
      <c r="AK56" s="221"/>
      <c r="AL56" s="125"/>
      <c r="AM56" s="124" t="s">
        <v>20</v>
      </c>
      <c r="AN56" s="250" t="s">
        <v>664</v>
      </c>
      <c r="AO56" s="221"/>
      <c r="AP56" s="125">
        <v>4</v>
      </c>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row>
    <row r="57" spans="1:292" ht="18.600000000000001" customHeight="1" thickBot="1" x14ac:dyDescent="0.4">
      <c r="B57" s="37">
        <v>56</v>
      </c>
      <c r="C57" s="34" t="s">
        <v>665</v>
      </c>
      <c r="D57" s="389"/>
      <c r="E57" s="397" t="s">
        <v>666</v>
      </c>
      <c r="F57" s="398"/>
      <c r="G57" s="398"/>
      <c r="H57" s="398" t="s">
        <v>667</v>
      </c>
      <c r="I57" s="398" t="s">
        <v>668</v>
      </c>
      <c r="J57" s="398" t="s">
        <v>669</v>
      </c>
      <c r="K57" s="699" t="s">
        <v>670</v>
      </c>
      <c r="L57" s="398" t="s">
        <v>671</v>
      </c>
      <c r="M57" s="853"/>
      <c r="N57" s="642" t="s">
        <v>672</v>
      </c>
      <c r="O57" s="106"/>
      <c r="P57" s="209"/>
      <c r="Q57" s="209"/>
      <c r="R57" s="107"/>
      <c r="S57" s="106"/>
      <c r="T57" s="209" t="s">
        <v>11</v>
      </c>
      <c r="U57" s="209"/>
      <c r="V57" s="463"/>
      <c r="W57" s="106"/>
      <c r="X57" s="209"/>
      <c r="Y57" s="209"/>
      <c r="Z57" s="107"/>
      <c r="AA57" s="106"/>
      <c r="AB57" s="209" t="s">
        <v>63</v>
      </c>
      <c r="AC57" s="209"/>
      <c r="AD57" s="209"/>
      <c r="AE57" s="209"/>
      <c r="AF57" s="209"/>
      <c r="AG57" s="209"/>
      <c r="AH57" s="209"/>
      <c r="AI57" s="209" t="s">
        <v>79</v>
      </c>
      <c r="AJ57" s="209"/>
      <c r="AK57" s="209"/>
      <c r="AL57" s="107"/>
      <c r="AM57" s="106"/>
      <c r="AN57" s="245"/>
      <c r="AO57" s="209"/>
      <c r="AP57" s="107">
        <v>0</v>
      </c>
    </row>
    <row r="58" spans="1:292" ht="18.600000000000001" customHeight="1" thickBot="1" x14ac:dyDescent="0.4">
      <c r="B58" s="40">
        <v>57</v>
      </c>
      <c r="C58" s="43" t="s">
        <v>673</v>
      </c>
      <c r="D58" s="410"/>
      <c r="E58" s="399"/>
      <c r="F58" s="400" t="s">
        <v>674</v>
      </c>
      <c r="G58" s="400"/>
      <c r="H58" s="400" t="s">
        <v>675</v>
      </c>
      <c r="I58" s="400" t="s">
        <v>676</v>
      </c>
      <c r="J58" s="400" t="s">
        <v>558</v>
      </c>
      <c r="K58" s="806" t="s">
        <v>677</v>
      </c>
      <c r="L58" s="400" t="s">
        <v>678</v>
      </c>
      <c r="M58" s="857"/>
      <c r="N58" s="644" t="s">
        <v>679</v>
      </c>
      <c r="O58" s="139"/>
      <c r="P58" s="242"/>
      <c r="Q58" s="242"/>
      <c r="R58" s="140"/>
      <c r="S58" s="124"/>
      <c r="T58" s="221"/>
      <c r="U58" s="221"/>
      <c r="V58" s="464"/>
      <c r="W58" s="124"/>
      <c r="X58" s="221"/>
      <c r="Y58" s="221"/>
      <c r="Z58" s="125"/>
      <c r="AA58" s="124"/>
      <c r="AB58" s="221"/>
      <c r="AC58" s="221"/>
      <c r="AD58" s="221"/>
      <c r="AE58" s="221"/>
      <c r="AF58" s="221"/>
      <c r="AG58" s="221"/>
      <c r="AH58" s="221"/>
      <c r="AI58" s="221"/>
      <c r="AJ58" s="221"/>
      <c r="AK58" s="221"/>
      <c r="AL58" s="125"/>
      <c r="AM58" s="124"/>
      <c r="AN58" s="250"/>
      <c r="AO58" s="221"/>
      <c r="AP58" s="125"/>
    </row>
    <row r="59" spans="1:292" ht="18.600000000000001" customHeight="1" thickBot="1" x14ac:dyDescent="0.4">
      <c r="B59" s="37">
        <v>58</v>
      </c>
      <c r="C59" s="38" t="s">
        <v>680</v>
      </c>
      <c r="D59" s="389" t="s">
        <v>681</v>
      </c>
      <c r="E59" s="397"/>
      <c r="F59" s="398"/>
      <c r="G59" s="398"/>
      <c r="H59" s="398" t="s">
        <v>682</v>
      </c>
      <c r="I59" s="398" t="s">
        <v>683</v>
      </c>
      <c r="J59" s="398" t="s">
        <v>332</v>
      </c>
      <c r="K59" s="699" t="s">
        <v>684</v>
      </c>
      <c r="L59" s="398" t="s">
        <v>685</v>
      </c>
      <c r="M59" s="853"/>
      <c r="N59" s="642" t="s">
        <v>686</v>
      </c>
      <c r="O59" s="106"/>
      <c r="P59" s="209"/>
      <c r="Q59" s="209"/>
      <c r="R59" s="107"/>
      <c r="S59" s="106"/>
      <c r="T59" s="209"/>
      <c r="U59" s="209"/>
      <c r="V59" s="463"/>
      <c r="W59" s="106"/>
      <c r="X59" s="209"/>
      <c r="Y59" s="209"/>
      <c r="Z59" s="107"/>
      <c r="AA59" s="106"/>
      <c r="AB59" s="209"/>
      <c r="AC59" s="209"/>
      <c r="AD59" s="209"/>
      <c r="AE59" s="209"/>
      <c r="AF59" s="209"/>
      <c r="AG59" s="209"/>
      <c r="AH59" s="209"/>
      <c r="AI59" s="209"/>
      <c r="AJ59" s="209"/>
      <c r="AK59" s="209"/>
      <c r="AL59" s="107"/>
      <c r="AM59" s="106"/>
      <c r="AN59" s="245"/>
      <c r="AO59" s="209"/>
      <c r="AP59" s="107"/>
    </row>
    <row r="60" spans="1:292" ht="18.600000000000001" customHeight="1" thickBot="1" x14ac:dyDescent="0.4">
      <c r="B60" s="40">
        <v>59</v>
      </c>
      <c r="C60" s="41" t="s">
        <v>687</v>
      </c>
      <c r="D60" s="393" t="s">
        <v>688</v>
      </c>
      <c r="E60" s="399"/>
      <c r="F60" s="400"/>
      <c r="G60" s="400"/>
      <c r="H60" s="400" t="s">
        <v>689</v>
      </c>
      <c r="I60" s="400" t="s">
        <v>690</v>
      </c>
      <c r="J60" s="400" t="s">
        <v>691</v>
      </c>
      <c r="K60" s="806" t="s">
        <v>692</v>
      </c>
      <c r="L60" s="400" t="s">
        <v>693</v>
      </c>
      <c r="M60" s="855"/>
      <c r="N60" s="394" t="s">
        <v>694</v>
      </c>
      <c r="O60" s="139"/>
      <c r="P60" s="242"/>
      <c r="Q60" s="242"/>
      <c r="R60" s="140"/>
      <c r="S60" s="124"/>
      <c r="T60" s="221"/>
      <c r="U60" s="221"/>
      <c r="V60" s="464"/>
      <c r="W60" s="124"/>
      <c r="X60" s="221"/>
      <c r="Y60" s="221"/>
      <c r="Z60" s="125"/>
      <c r="AA60" s="124"/>
      <c r="AB60" s="221"/>
      <c r="AC60" s="221"/>
      <c r="AD60" s="221"/>
      <c r="AE60" s="221"/>
      <c r="AF60" s="221"/>
      <c r="AG60" s="221"/>
      <c r="AH60" s="221"/>
      <c r="AI60" s="221"/>
      <c r="AJ60" s="221"/>
      <c r="AK60" s="221"/>
      <c r="AL60" s="125"/>
      <c r="AM60" s="124"/>
      <c r="AN60" s="250"/>
      <c r="AO60" s="221"/>
      <c r="AP60" s="125"/>
    </row>
    <row r="61" spans="1:292" s="5" customFormat="1" ht="18.600000000000001" customHeight="1" thickBot="1" x14ac:dyDescent="0.4">
      <c r="A61" s="1393"/>
      <c r="B61" s="37">
        <v>60</v>
      </c>
      <c r="C61" s="35" t="s">
        <v>1492</v>
      </c>
      <c r="D61" s="389"/>
      <c r="E61" s="397"/>
      <c r="F61" s="398"/>
      <c r="G61" s="398"/>
      <c r="H61" s="398" t="s">
        <v>696</v>
      </c>
      <c r="I61" s="398" t="s">
        <v>697</v>
      </c>
      <c r="J61" s="398" t="s">
        <v>698</v>
      </c>
      <c r="K61" s="699" t="s">
        <v>699</v>
      </c>
      <c r="L61" s="398" t="s">
        <v>700</v>
      </c>
      <c r="M61" s="853"/>
      <c r="N61" s="642" t="s">
        <v>701</v>
      </c>
      <c r="O61" s="106"/>
      <c r="P61" s="209"/>
      <c r="Q61" s="209"/>
      <c r="R61" s="107"/>
      <c r="S61" s="106"/>
      <c r="T61" s="209"/>
      <c r="U61" s="209"/>
      <c r="V61" s="463"/>
      <c r="W61" s="106"/>
      <c r="X61" s="209"/>
      <c r="Y61" s="209"/>
      <c r="Z61" s="107"/>
      <c r="AA61" s="106"/>
      <c r="AB61" s="209"/>
      <c r="AC61" s="209"/>
      <c r="AD61" s="209"/>
      <c r="AE61" s="209"/>
      <c r="AF61" s="209"/>
      <c r="AG61" s="209"/>
      <c r="AH61" s="209"/>
      <c r="AI61" s="209"/>
      <c r="AJ61" s="209"/>
      <c r="AK61" s="209"/>
      <c r="AL61" s="107"/>
      <c r="AM61" s="106"/>
      <c r="AN61" s="245"/>
      <c r="AO61" s="209"/>
      <c r="AP61" s="107"/>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row>
    <row r="62" spans="1:292" s="5" customFormat="1" ht="18.600000000000001" customHeight="1" thickBot="1" x14ac:dyDescent="0.4">
      <c r="A62" s="1393"/>
      <c r="B62" s="166">
        <v>61</v>
      </c>
      <c r="C62" s="168" t="s">
        <v>702</v>
      </c>
      <c r="D62" s="403" t="s">
        <v>703</v>
      </c>
      <c r="E62" s="401"/>
      <c r="F62" s="402"/>
      <c r="G62" s="402"/>
      <c r="H62" s="402" t="s">
        <v>704</v>
      </c>
      <c r="I62" s="402" t="s">
        <v>705</v>
      </c>
      <c r="J62" s="402" t="s">
        <v>706</v>
      </c>
      <c r="K62" s="801" t="s">
        <v>707</v>
      </c>
      <c r="L62" s="402" t="s">
        <v>708</v>
      </c>
      <c r="M62" s="856" t="s">
        <v>709</v>
      </c>
      <c r="N62" s="870" t="s">
        <v>710</v>
      </c>
      <c r="O62" s="339"/>
      <c r="P62" s="233"/>
      <c r="Q62" s="233"/>
      <c r="R62" s="274"/>
      <c r="S62" s="171" t="s">
        <v>20</v>
      </c>
      <c r="T62" s="210" t="s">
        <v>11</v>
      </c>
      <c r="U62" s="210"/>
      <c r="V62" s="465"/>
      <c r="W62" s="171"/>
      <c r="X62" s="210"/>
      <c r="Y62" s="210"/>
      <c r="Z62" s="172"/>
      <c r="AA62" s="171" t="s">
        <v>711</v>
      </c>
      <c r="AB62" s="210" t="s">
        <v>63</v>
      </c>
      <c r="AC62" s="210" t="s">
        <v>65</v>
      </c>
      <c r="AD62" s="210" t="s">
        <v>67</v>
      </c>
      <c r="AE62" s="210" t="s">
        <v>71</v>
      </c>
      <c r="AF62" s="210"/>
      <c r="AG62" s="210" t="s">
        <v>75</v>
      </c>
      <c r="AH62" s="210"/>
      <c r="AI62" s="210"/>
      <c r="AJ62" s="210"/>
      <c r="AK62" s="210"/>
      <c r="AL62" s="172"/>
      <c r="AM62" s="171" t="s">
        <v>712</v>
      </c>
      <c r="AN62" s="246" t="s">
        <v>713</v>
      </c>
      <c r="AO62" s="210"/>
      <c r="AP62" s="172">
        <v>15</v>
      </c>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row>
    <row r="63" spans="1:292" s="9" customFormat="1" ht="18.600000000000001" customHeight="1" thickBot="1" x14ac:dyDescent="0.35">
      <c r="A63" s="1394"/>
      <c r="B63" s="37">
        <v>62</v>
      </c>
      <c r="C63" s="34" t="s">
        <v>714</v>
      </c>
      <c r="D63" s="389"/>
      <c r="E63" s="397"/>
      <c r="F63" s="398"/>
      <c r="G63" s="398"/>
      <c r="H63" s="398" t="s">
        <v>715</v>
      </c>
      <c r="I63" s="398" t="s">
        <v>716</v>
      </c>
      <c r="J63" s="398" t="s">
        <v>300</v>
      </c>
      <c r="K63" s="699" t="s">
        <v>717</v>
      </c>
      <c r="L63" s="398" t="s">
        <v>718</v>
      </c>
      <c r="M63" s="853"/>
      <c r="N63" s="390" t="s">
        <v>719</v>
      </c>
      <c r="O63" s="106"/>
      <c r="P63" s="209"/>
      <c r="Q63" s="209"/>
      <c r="R63" s="107"/>
      <c r="S63" s="106" t="s">
        <v>20</v>
      </c>
      <c r="T63" s="209" t="s">
        <v>11</v>
      </c>
      <c r="U63" s="209"/>
      <c r="V63" s="463"/>
      <c r="W63" s="106"/>
      <c r="X63" s="209" t="s">
        <v>54</v>
      </c>
      <c r="Y63" s="209"/>
      <c r="Z63" s="107"/>
      <c r="AA63" s="106"/>
      <c r="AB63" s="209"/>
      <c r="AC63" s="209"/>
      <c r="AD63" s="209" t="s">
        <v>67</v>
      </c>
      <c r="AE63" s="209"/>
      <c r="AF63" s="209"/>
      <c r="AG63" s="209"/>
      <c r="AH63" s="209"/>
      <c r="AI63" s="209"/>
      <c r="AJ63" s="209"/>
      <c r="AK63" s="209"/>
      <c r="AL63" s="107"/>
      <c r="AM63" s="106"/>
      <c r="AN63" s="245"/>
      <c r="AO63" s="209"/>
      <c r="AP63" s="107">
        <v>0</v>
      </c>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row>
    <row r="64" spans="1:292" s="5" customFormat="1" ht="18.600000000000001" customHeight="1" thickBot="1" x14ac:dyDescent="0.4">
      <c r="A64" s="1393"/>
      <c r="B64" s="166">
        <v>63</v>
      </c>
      <c r="C64" s="168" t="s">
        <v>720</v>
      </c>
      <c r="D64" s="403"/>
      <c r="E64" s="401"/>
      <c r="F64" s="402"/>
      <c r="G64" s="402"/>
      <c r="H64" s="402" t="s">
        <v>721</v>
      </c>
      <c r="I64" s="402" t="s">
        <v>722</v>
      </c>
      <c r="J64" s="402" t="s">
        <v>406</v>
      </c>
      <c r="K64" s="402"/>
      <c r="L64" s="402" t="s">
        <v>723</v>
      </c>
      <c r="M64" s="856"/>
      <c r="N64" s="431" t="s">
        <v>724</v>
      </c>
      <c r="O64" s="339" t="s">
        <v>20</v>
      </c>
      <c r="P64" s="233"/>
      <c r="Q64" s="233"/>
      <c r="R64" s="274"/>
      <c r="S64" s="171"/>
      <c r="T64" s="210" t="s">
        <v>20</v>
      </c>
      <c r="U64" s="210" t="s">
        <v>20</v>
      </c>
      <c r="V64" s="465"/>
      <c r="W64" s="171" t="s">
        <v>52</v>
      </c>
      <c r="X64" s="210"/>
      <c r="Y64" s="210"/>
      <c r="Z64" s="172"/>
      <c r="AA64" s="171"/>
      <c r="AB64" s="210" t="s">
        <v>63</v>
      </c>
      <c r="AC64" s="210"/>
      <c r="AD64" s="210"/>
      <c r="AE64" s="210"/>
      <c r="AF64" s="210"/>
      <c r="AG64" s="210"/>
      <c r="AH64" s="210"/>
      <c r="AI64" s="210"/>
      <c r="AJ64" s="210"/>
      <c r="AK64" s="210"/>
      <c r="AL64" s="172"/>
      <c r="AM64" s="171"/>
      <c r="AN64" s="246"/>
      <c r="AO64" s="210"/>
      <c r="AP64" s="172">
        <v>0</v>
      </c>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row>
    <row r="65" spans="1:292" ht="18.600000000000001" customHeight="1" thickBot="1" x14ac:dyDescent="0.4">
      <c r="B65" s="17">
        <v>64</v>
      </c>
      <c r="C65" s="823" t="s">
        <v>725</v>
      </c>
      <c r="D65" s="435"/>
      <c r="E65" s="433"/>
      <c r="F65" s="434"/>
      <c r="G65" s="434"/>
      <c r="H65" s="434" t="s">
        <v>726</v>
      </c>
      <c r="I65" s="434" t="s">
        <v>727</v>
      </c>
      <c r="J65" s="434" t="s">
        <v>572</v>
      </c>
      <c r="K65" s="434" t="s">
        <v>728</v>
      </c>
      <c r="L65" s="434" t="s">
        <v>729</v>
      </c>
      <c r="M65" s="862"/>
      <c r="N65" s="824" t="s">
        <v>730</v>
      </c>
      <c r="O65" s="106" t="s">
        <v>20</v>
      </c>
      <c r="P65" s="209"/>
      <c r="Q65" s="209"/>
      <c r="R65" s="107"/>
      <c r="S65" s="126"/>
      <c r="T65" s="236" t="s">
        <v>20</v>
      </c>
      <c r="U65" s="236" t="s">
        <v>20</v>
      </c>
      <c r="V65" s="484"/>
      <c r="W65" s="126"/>
      <c r="X65" s="236"/>
      <c r="Y65" s="236"/>
      <c r="Z65" s="127"/>
      <c r="AA65" s="126"/>
      <c r="AB65" s="236" t="s">
        <v>63</v>
      </c>
      <c r="AC65" s="236"/>
      <c r="AD65" s="236"/>
      <c r="AE65" s="236"/>
      <c r="AF65" s="236"/>
      <c r="AG65" s="236"/>
      <c r="AH65" s="236"/>
      <c r="AI65" s="236"/>
      <c r="AJ65" s="236" t="s">
        <v>81</v>
      </c>
      <c r="AK65" s="236"/>
      <c r="AL65" s="127"/>
      <c r="AM65" s="126"/>
      <c r="AN65" s="253"/>
      <c r="AO65" s="236"/>
      <c r="AP65" s="127">
        <v>0</v>
      </c>
    </row>
    <row r="66" spans="1:292" s="2" customFormat="1" ht="18.600000000000001" customHeight="1" thickBot="1" x14ac:dyDescent="0.4">
      <c r="A66" s="1394"/>
      <c r="B66" s="321">
        <v>65</v>
      </c>
      <c r="C66" s="322" t="s">
        <v>731</v>
      </c>
      <c r="D66" s="425" t="s">
        <v>732</v>
      </c>
      <c r="E66" s="401"/>
      <c r="F66" s="402"/>
      <c r="G66" s="402"/>
      <c r="H66" s="402" t="s">
        <v>733</v>
      </c>
      <c r="I66" s="402" t="s">
        <v>734</v>
      </c>
      <c r="J66" s="402" t="s">
        <v>735</v>
      </c>
      <c r="K66" s="402" t="s">
        <v>736</v>
      </c>
      <c r="L66" s="402" t="s">
        <v>737</v>
      </c>
      <c r="M66" s="1124"/>
      <c r="N66" s="654" t="s">
        <v>738</v>
      </c>
      <c r="O66" s="124" t="s">
        <v>20</v>
      </c>
      <c r="P66" s="221"/>
      <c r="Q66" s="221"/>
      <c r="R66" s="125"/>
      <c r="S66" s="171" t="s">
        <v>20</v>
      </c>
      <c r="T66" s="210" t="s">
        <v>20</v>
      </c>
      <c r="U66" s="210" t="s">
        <v>20</v>
      </c>
      <c r="V66" s="465"/>
      <c r="W66" s="171"/>
      <c r="X66" s="210"/>
      <c r="Y66" s="210"/>
      <c r="Z66" s="172"/>
      <c r="AA66" s="171"/>
      <c r="AB66" s="210" t="s">
        <v>63</v>
      </c>
      <c r="AC66" s="210"/>
      <c r="AD66" s="210"/>
      <c r="AE66" s="210"/>
      <c r="AF66" s="210"/>
      <c r="AG66" s="210"/>
      <c r="AH66" s="210"/>
      <c r="AI66" s="210"/>
      <c r="AJ66" s="210"/>
      <c r="AK66" s="210"/>
      <c r="AL66" s="172"/>
      <c r="AM66" s="171" t="s">
        <v>20</v>
      </c>
      <c r="AN66" s="246"/>
      <c r="AO66" s="210"/>
      <c r="AP66" s="172">
        <v>2</v>
      </c>
    </row>
    <row r="67" spans="1:292" ht="18.600000000000001" thickBot="1" x14ac:dyDescent="0.4">
      <c r="B67" s="37">
        <v>66</v>
      </c>
      <c r="C67" s="38" t="s">
        <v>739</v>
      </c>
      <c r="D67" s="389"/>
      <c r="E67" s="397"/>
      <c r="F67" s="398"/>
      <c r="G67" s="398"/>
      <c r="H67" s="398"/>
      <c r="I67" s="398"/>
      <c r="J67" s="398"/>
      <c r="K67" s="398"/>
      <c r="L67" s="398"/>
      <c r="M67" s="853"/>
      <c r="N67" s="642" t="s">
        <v>740</v>
      </c>
      <c r="O67" s="106"/>
      <c r="P67" s="209"/>
      <c r="Q67" s="209"/>
      <c r="R67" s="107"/>
      <c r="S67" s="106"/>
      <c r="T67" s="209"/>
      <c r="U67" s="209"/>
      <c r="V67" s="463"/>
      <c r="W67" s="106"/>
      <c r="X67" s="209" t="s">
        <v>54</v>
      </c>
      <c r="Y67" s="209"/>
      <c r="Z67" s="107"/>
      <c r="AA67" s="106"/>
      <c r="AB67" s="209"/>
      <c r="AC67" s="209"/>
      <c r="AD67" s="209"/>
      <c r="AE67" s="209"/>
      <c r="AF67" s="209"/>
      <c r="AG67" s="209"/>
      <c r="AH67" s="209"/>
      <c r="AI67" s="209"/>
      <c r="AJ67" s="209"/>
      <c r="AK67" s="209"/>
      <c r="AL67" s="107"/>
      <c r="AM67" s="106" t="s">
        <v>11</v>
      </c>
      <c r="AN67" s="245"/>
      <c r="AO67" s="209"/>
      <c r="AP67" s="107"/>
    </row>
    <row r="68" spans="1:292" s="5" customFormat="1" ht="18.600000000000001" thickBot="1" x14ac:dyDescent="0.4">
      <c r="A68" s="1393"/>
      <c r="B68" s="40">
        <v>67</v>
      </c>
      <c r="C68" s="41" t="s">
        <v>741</v>
      </c>
      <c r="D68" s="393"/>
      <c r="E68" s="399"/>
      <c r="F68" s="400"/>
      <c r="G68" s="400"/>
      <c r="H68" s="400" t="s">
        <v>742</v>
      </c>
      <c r="I68" s="400" t="s">
        <v>743</v>
      </c>
      <c r="J68" s="400" t="s">
        <v>572</v>
      </c>
      <c r="K68" s="400" t="s">
        <v>744</v>
      </c>
      <c r="L68" s="400" t="s">
        <v>745</v>
      </c>
      <c r="M68" s="855"/>
      <c r="N68" s="644" t="s">
        <v>746</v>
      </c>
      <c r="O68" s="124"/>
      <c r="P68" s="221"/>
      <c r="Q68" s="221"/>
      <c r="R68" s="125"/>
      <c r="S68" s="124"/>
      <c r="T68" s="221"/>
      <c r="U68" s="221"/>
      <c r="V68" s="464"/>
      <c r="W68" s="124"/>
      <c r="X68" s="221" t="s">
        <v>54</v>
      </c>
      <c r="Y68" s="221"/>
      <c r="Z68" s="125"/>
      <c r="AA68" s="124"/>
      <c r="AB68" s="221"/>
      <c r="AC68" s="221"/>
      <c r="AD68" s="221"/>
      <c r="AE68" s="221"/>
      <c r="AF68" s="221"/>
      <c r="AG68" s="221"/>
      <c r="AH68" s="221"/>
      <c r="AI68" s="221"/>
      <c r="AJ68" s="221"/>
      <c r="AK68" s="221"/>
      <c r="AL68" s="125"/>
      <c r="AM68" s="124" t="s">
        <v>11</v>
      </c>
      <c r="AN68" s="250"/>
      <c r="AO68" s="221"/>
      <c r="AP68" s="125"/>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row>
    <row r="69" spans="1:292" ht="18.600000000000001" customHeight="1" thickBot="1" x14ac:dyDescent="0.4">
      <c r="B69" s="46">
        <v>68</v>
      </c>
      <c r="C69" s="34" t="s">
        <v>747</v>
      </c>
      <c r="D69" s="417" t="s">
        <v>748</v>
      </c>
      <c r="E69" s="397"/>
      <c r="F69" s="398"/>
      <c r="G69" s="398"/>
      <c r="H69" s="398"/>
      <c r="I69" s="398"/>
      <c r="J69" s="398"/>
      <c r="K69" s="398"/>
      <c r="L69" s="398"/>
      <c r="M69" s="859"/>
      <c r="N69" s="418"/>
      <c r="O69" s="819"/>
      <c r="P69" s="820"/>
      <c r="Q69" s="820"/>
      <c r="R69" s="821"/>
      <c r="S69" s="819"/>
      <c r="T69" s="820" t="s">
        <v>11</v>
      </c>
      <c r="U69" s="820"/>
      <c r="V69" s="463"/>
      <c r="W69" s="819"/>
      <c r="X69" s="820"/>
      <c r="Y69" s="820"/>
      <c r="Z69" s="821"/>
      <c r="AA69" s="819"/>
      <c r="AB69" s="820" t="s">
        <v>63</v>
      </c>
      <c r="AC69" s="820"/>
      <c r="AD69" s="820"/>
      <c r="AE69" s="820"/>
      <c r="AF69" s="820"/>
      <c r="AG69" s="820"/>
      <c r="AH69" s="820"/>
      <c r="AI69" s="820"/>
      <c r="AJ69" s="820"/>
      <c r="AK69" s="820"/>
      <c r="AL69" s="821"/>
      <c r="AM69" s="819"/>
      <c r="AN69" s="822"/>
      <c r="AO69" s="820"/>
      <c r="AP69" s="821">
        <v>1</v>
      </c>
    </row>
    <row r="70" spans="1:292" s="2" customFormat="1" ht="18.600000000000001" customHeight="1" thickBot="1" x14ac:dyDescent="0.35">
      <c r="A70" s="1394"/>
      <c r="B70" s="58">
        <v>69</v>
      </c>
      <c r="C70" s="812" t="s">
        <v>749</v>
      </c>
      <c r="D70" s="386"/>
      <c r="E70" s="773"/>
      <c r="F70" s="774"/>
      <c r="G70" s="774"/>
      <c r="H70" s="774" t="s">
        <v>750</v>
      </c>
      <c r="I70" s="774" t="s">
        <v>751</v>
      </c>
      <c r="J70" s="774" t="s">
        <v>752</v>
      </c>
      <c r="K70" s="808" t="s">
        <v>753</v>
      </c>
      <c r="L70" s="774" t="s">
        <v>754</v>
      </c>
      <c r="M70" s="854"/>
      <c r="N70" s="813" t="s">
        <v>755</v>
      </c>
      <c r="O70" s="124" t="s">
        <v>20</v>
      </c>
      <c r="P70" s="221" t="s">
        <v>515</v>
      </c>
      <c r="Q70" s="221" t="s">
        <v>756</v>
      </c>
      <c r="R70" s="1121">
        <v>46717</v>
      </c>
      <c r="S70" s="114" t="s">
        <v>20</v>
      </c>
      <c r="T70" s="212" t="s">
        <v>20</v>
      </c>
      <c r="U70" s="212" t="s">
        <v>20</v>
      </c>
      <c r="V70" s="777"/>
      <c r="W70" s="114" t="s">
        <v>52</v>
      </c>
      <c r="X70" s="212"/>
      <c r="Y70" s="212"/>
      <c r="Z70" s="115"/>
      <c r="AA70" s="114" t="s">
        <v>61</v>
      </c>
      <c r="AB70" s="212" t="s">
        <v>63</v>
      </c>
      <c r="AC70" s="212" t="s">
        <v>63</v>
      </c>
      <c r="AD70" s="212" t="s">
        <v>67</v>
      </c>
      <c r="AE70" s="212" t="s">
        <v>71</v>
      </c>
      <c r="AF70" s="212"/>
      <c r="AG70" s="212" t="s">
        <v>75</v>
      </c>
      <c r="AH70" s="212"/>
      <c r="AI70" s="212" t="s">
        <v>79</v>
      </c>
      <c r="AJ70" s="212" t="s">
        <v>81</v>
      </c>
      <c r="AK70" s="212" t="s">
        <v>83</v>
      </c>
      <c r="AL70" s="115"/>
      <c r="AM70" s="114" t="s">
        <v>20</v>
      </c>
      <c r="AN70" s="600" t="s">
        <v>757</v>
      </c>
      <c r="AO70" s="212"/>
      <c r="AP70" s="115"/>
    </row>
    <row r="71" spans="1:292" s="5" customFormat="1" ht="18.600000000000001" customHeight="1" thickBot="1" x14ac:dyDescent="0.4">
      <c r="A71" s="1393"/>
      <c r="B71" s="37">
        <v>70</v>
      </c>
      <c r="C71" s="38" t="s">
        <v>758</v>
      </c>
      <c r="D71" s="389" t="s">
        <v>759</v>
      </c>
      <c r="E71" s="397"/>
      <c r="F71" s="398"/>
      <c r="G71" s="398"/>
      <c r="H71" s="398" t="s">
        <v>760</v>
      </c>
      <c r="I71" s="398" t="s">
        <v>761</v>
      </c>
      <c r="J71" s="398" t="s">
        <v>762</v>
      </c>
      <c r="K71" s="398"/>
      <c r="L71" s="398" t="s">
        <v>763</v>
      </c>
      <c r="M71" s="853"/>
      <c r="N71" s="642" t="s">
        <v>764</v>
      </c>
      <c r="O71" s="106"/>
      <c r="P71" s="209"/>
      <c r="Q71" s="209"/>
      <c r="R71" s="107"/>
      <c r="S71" s="106"/>
      <c r="T71" s="209"/>
      <c r="U71" s="209"/>
      <c r="V71" s="463"/>
      <c r="W71" s="106"/>
      <c r="X71" s="209"/>
      <c r="Y71" s="209"/>
      <c r="Z71" s="107"/>
      <c r="AA71" s="106"/>
      <c r="AB71" s="209"/>
      <c r="AC71" s="209"/>
      <c r="AD71" s="209"/>
      <c r="AE71" s="209"/>
      <c r="AF71" s="209"/>
      <c r="AG71" s="209"/>
      <c r="AH71" s="209"/>
      <c r="AI71" s="209"/>
      <c r="AJ71" s="209"/>
      <c r="AK71" s="209"/>
      <c r="AL71" s="107"/>
      <c r="AM71" s="106"/>
      <c r="AN71" s="245"/>
      <c r="AO71" s="209"/>
      <c r="AP71" s="107"/>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row>
    <row r="72" spans="1:292" ht="18.600000000000001" customHeight="1" thickBot="1" x14ac:dyDescent="0.4">
      <c r="B72" s="40">
        <v>73</v>
      </c>
      <c r="C72" s="41" t="s">
        <v>765</v>
      </c>
      <c r="D72" s="393"/>
      <c r="E72" s="399"/>
      <c r="F72" s="432" t="s">
        <v>766</v>
      </c>
      <c r="G72" s="432"/>
      <c r="H72" s="774" t="s">
        <v>767</v>
      </c>
      <c r="I72" s="432" t="s">
        <v>768</v>
      </c>
      <c r="J72" s="432" t="s">
        <v>735</v>
      </c>
      <c r="K72" s="804" t="s">
        <v>769</v>
      </c>
      <c r="L72" s="432" t="s">
        <v>770</v>
      </c>
      <c r="M72" s="855"/>
      <c r="N72" s="644" t="s">
        <v>771</v>
      </c>
      <c r="O72" s="124"/>
      <c r="P72" s="221"/>
      <c r="Q72" s="221"/>
      <c r="R72" s="125"/>
      <c r="S72" s="124"/>
      <c r="T72" s="221"/>
      <c r="U72" s="221"/>
      <c r="V72" s="464"/>
      <c r="W72" s="124"/>
      <c r="X72" s="221"/>
      <c r="Y72" s="221"/>
      <c r="Z72" s="125"/>
      <c r="AA72" s="124"/>
      <c r="AB72" s="221"/>
      <c r="AC72" s="221"/>
      <c r="AD72" s="221"/>
      <c r="AE72" s="221"/>
      <c r="AF72" s="221"/>
      <c r="AG72" s="221"/>
      <c r="AH72" s="221"/>
      <c r="AI72" s="221"/>
      <c r="AJ72" s="221"/>
      <c r="AK72" s="221"/>
      <c r="AL72" s="125"/>
      <c r="AM72" s="124"/>
      <c r="AN72" s="250"/>
      <c r="AO72" s="221"/>
      <c r="AP72" s="125"/>
    </row>
    <row r="73" spans="1:292" ht="18.600000000000001" customHeight="1" thickBot="1" x14ac:dyDescent="0.4">
      <c r="B73" s="785">
        <v>83</v>
      </c>
      <c r="C73" s="615" t="s">
        <v>772</v>
      </c>
      <c r="D73" s="788" t="s">
        <v>773</v>
      </c>
      <c r="E73" s="786" t="s">
        <v>774</v>
      </c>
      <c r="F73" s="787"/>
      <c r="G73" s="787" t="s">
        <v>774</v>
      </c>
      <c r="H73" s="787" t="s">
        <v>412</v>
      </c>
      <c r="I73" s="787" t="s">
        <v>314</v>
      </c>
      <c r="J73" s="787" t="s">
        <v>315</v>
      </c>
      <c r="K73" s="814" t="s">
        <v>775</v>
      </c>
      <c r="L73" s="787" t="s">
        <v>776</v>
      </c>
      <c r="M73" s="863"/>
      <c r="N73" s="789" t="s">
        <v>777</v>
      </c>
      <c r="O73" s="106" t="s">
        <v>20</v>
      </c>
      <c r="P73" s="209"/>
      <c r="Q73" s="209"/>
      <c r="R73" s="107"/>
      <c r="S73" s="790" t="s">
        <v>20</v>
      </c>
      <c r="T73" s="791" t="s">
        <v>20</v>
      </c>
      <c r="U73" s="791" t="s">
        <v>20</v>
      </c>
      <c r="V73" s="792"/>
      <c r="W73" s="790"/>
      <c r="X73" s="791"/>
      <c r="Y73" s="791"/>
      <c r="Z73" s="793"/>
      <c r="AA73" s="790"/>
      <c r="AB73" s="791" t="s">
        <v>63</v>
      </c>
      <c r="AC73" s="791"/>
      <c r="AD73" s="791"/>
      <c r="AE73" s="791" t="s">
        <v>778</v>
      </c>
      <c r="AF73" s="791"/>
      <c r="AG73" s="791"/>
      <c r="AH73" s="791" t="s">
        <v>77</v>
      </c>
      <c r="AI73" s="791" t="s">
        <v>328</v>
      </c>
      <c r="AJ73" s="791"/>
      <c r="AK73" s="791"/>
      <c r="AL73" s="793"/>
      <c r="AM73" s="790" t="s">
        <v>20</v>
      </c>
      <c r="AN73" s="798" t="s">
        <v>416</v>
      </c>
      <c r="AO73" s="791"/>
      <c r="AP73" s="793">
        <v>1</v>
      </c>
    </row>
    <row r="74" spans="1:292" s="5" customFormat="1" ht="18.600000000000001" customHeight="1" thickBot="1" x14ac:dyDescent="0.4">
      <c r="A74" s="1393"/>
      <c r="B74" s="40">
        <v>71</v>
      </c>
      <c r="C74" s="42" t="s">
        <v>779</v>
      </c>
      <c r="D74" s="393"/>
      <c r="E74" s="399"/>
      <c r="F74" s="400" t="s">
        <v>780</v>
      </c>
      <c r="G74" s="400"/>
      <c r="H74" s="400" t="s">
        <v>781</v>
      </c>
      <c r="I74" s="400" t="s">
        <v>782</v>
      </c>
      <c r="J74" s="400" t="s">
        <v>698</v>
      </c>
      <c r="K74" s="806" t="s">
        <v>783</v>
      </c>
      <c r="L74" s="400" t="s">
        <v>784</v>
      </c>
      <c r="M74" s="855"/>
      <c r="N74" s="657" t="s">
        <v>785</v>
      </c>
      <c r="O74" s="124"/>
      <c r="P74" s="221"/>
      <c r="Q74" s="221"/>
      <c r="R74" s="125"/>
      <c r="S74" s="124"/>
      <c r="T74" s="221" t="s">
        <v>11</v>
      </c>
      <c r="U74" s="221"/>
      <c r="V74" s="464"/>
      <c r="W74" s="124"/>
      <c r="X74" s="221"/>
      <c r="Y74" s="221"/>
      <c r="Z74" s="125"/>
      <c r="AA74" s="124"/>
      <c r="AB74" s="221" t="s">
        <v>63</v>
      </c>
      <c r="AC74" s="221"/>
      <c r="AD74" s="221"/>
      <c r="AE74" s="221"/>
      <c r="AF74" s="221"/>
      <c r="AG74" s="221"/>
      <c r="AH74" s="221"/>
      <c r="AI74" s="221"/>
      <c r="AJ74" s="221"/>
      <c r="AK74" s="221"/>
      <c r="AL74" s="125"/>
      <c r="AM74" s="124"/>
      <c r="AN74" s="250"/>
      <c r="AO74" s="221"/>
      <c r="AP74" s="125">
        <v>0</v>
      </c>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row>
    <row r="75" spans="1:292" ht="18.600000000000001" customHeight="1" thickBot="1" x14ac:dyDescent="0.4">
      <c r="B75" s="37">
        <v>72</v>
      </c>
      <c r="C75" s="34" t="s">
        <v>786</v>
      </c>
      <c r="D75" s="389"/>
      <c r="E75" s="397"/>
      <c r="F75" s="398"/>
      <c r="G75" s="398"/>
      <c r="H75" s="398" t="s">
        <v>787</v>
      </c>
      <c r="I75" s="398" t="s">
        <v>788</v>
      </c>
      <c r="J75" s="398" t="s">
        <v>789</v>
      </c>
      <c r="K75" s="699" t="s">
        <v>790</v>
      </c>
      <c r="L75" s="398"/>
      <c r="M75" s="853"/>
      <c r="N75" s="642" t="s">
        <v>791</v>
      </c>
      <c r="O75" s="106" t="s">
        <v>20</v>
      </c>
      <c r="P75" s="209"/>
      <c r="Q75" s="209"/>
      <c r="R75" s="107"/>
      <c r="S75" s="106"/>
      <c r="T75" s="209" t="s">
        <v>11</v>
      </c>
      <c r="U75" s="209"/>
      <c r="V75" s="463"/>
      <c r="W75" s="106"/>
      <c r="X75" s="209"/>
      <c r="Y75" s="209"/>
      <c r="Z75" s="107"/>
      <c r="AA75" s="106"/>
      <c r="AB75" s="209" t="s">
        <v>63</v>
      </c>
      <c r="AC75" s="209"/>
      <c r="AD75" s="209"/>
      <c r="AE75" s="209"/>
      <c r="AF75" s="209"/>
      <c r="AG75" s="209"/>
      <c r="AH75" s="209"/>
      <c r="AI75" s="209"/>
      <c r="AJ75" s="209"/>
      <c r="AK75" s="209"/>
      <c r="AL75" s="107"/>
      <c r="AM75" s="106"/>
      <c r="AN75" s="245"/>
      <c r="AO75" s="209"/>
      <c r="AP75" s="107">
        <v>0</v>
      </c>
    </row>
    <row r="76" spans="1:292" ht="18.600000000000001" customHeight="1" thickBot="1" x14ac:dyDescent="0.4">
      <c r="B76" s="166">
        <v>74</v>
      </c>
      <c r="C76" s="169" t="s">
        <v>792</v>
      </c>
      <c r="D76" s="403" t="s">
        <v>793</v>
      </c>
      <c r="E76" s="401"/>
      <c r="F76" s="402"/>
      <c r="G76" s="402"/>
      <c r="H76" s="402" t="s">
        <v>794</v>
      </c>
      <c r="I76" s="402" t="s">
        <v>795</v>
      </c>
      <c r="J76" s="402" t="s">
        <v>357</v>
      </c>
      <c r="K76" s="801" t="s">
        <v>796</v>
      </c>
      <c r="L76" s="402" t="s">
        <v>797</v>
      </c>
      <c r="M76" s="856"/>
      <c r="N76" s="646" t="s">
        <v>798</v>
      </c>
      <c r="O76" s="124" t="s">
        <v>20</v>
      </c>
      <c r="P76" s="221" t="s">
        <v>415</v>
      </c>
      <c r="Q76" s="221"/>
      <c r="R76" s="1121">
        <v>46496</v>
      </c>
      <c r="S76" s="171" t="s">
        <v>472</v>
      </c>
      <c r="T76" s="210" t="s">
        <v>11</v>
      </c>
      <c r="U76" s="210"/>
      <c r="V76" s="828">
        <v>46082</v>
      </c>
      <c r="W76" s="171"/>
      <c r="X76" s="210"/>
      <c r="Y76" s="210"/>
      <c r="Z76" s="172"/>
      <c r="AA76" s="171"/>
      <c r="AB76" s="210" t="s">
        <v>63</v>
      </c>
      <c r="AC76" s="210"/>
      <c r="AD76" s="210"/>
      <c r="AE76" s="210"/>
      <c r="AF76" s="210"/>
      <c r="AG76" s="210"/>
      <c r="AH76" s="210"/>
      <c r="AI76" s="210"/>
      <c r="AJ76" s="210"/>
      <c r="AK76" s="210"/>
      <c r="AL76" s="172" t="s">
        <v>799</v>
      </c>
      <c r="AM76" s="171" t="s">
        <v>20</v>
      </c>
      <c r="AN76" s="246" t="s">
        <v>800</v>
      </c>
      <c r="AO76" s="210"/>
      <c r="AP76" s="172">
        <v>41</v>
      </c>
    </row>
    <row r="77" spans="1:292" ht="18.600000000000001" customHeight="1" thickBot="1" x14ac:dyDescent="0.4">
      <c r="B77" s="37">
        <v>75</v>
      </c>
      <c r="C77" s="38" t="s">
        <v>801</v>
      </c>
      <c r="D77" s="389" t="s">
        <v>802</v>
      </c>
      <c r="E77" s="436"/>
      <c r="F77" s="437" t="s">
        <v>803</v>
      </c>
      <c r="G77" s="437"/>
      <c r="H77" s="437" t="s">
        <v>313</v>
      </c>
      <c r="I77" s="437" t="s">
        <v>314</v>
      </c>
      <c r="J77" s="437" t="s">
        <v>315</v>
      </c>
      <c r="K77" s="815" t="s">
        <v>804</v>
      </c>
      <c r="L77" s="437" t="s">
        <v>805</v>
      </c>
      <c r="M77" s="853"/>
      <c r="N77" s="642" t="s">
        <v>806</v>
      </c>
      <c r="O77" s="106"/>
      <c r="P77" s="209"/>
      <c r="Q77" s="209"/>
      <c r="R77" s="107"/>
      <c r="S77" s="106" t="s">
        <v>20</v>
      </c>
      <c r="T77" s="209" t="s">
        <v>20</v>
      </c>
      <c r="U77" s="209" t="s">
        <v>20</v>
      </c>
      <c r="V77" s="463"/>
      <c r="W77" s="106"/>
      <c r="X77" s="209"/>
      <c r="Y77" s="209"/>
      <c r="Z77" s="107"/>
      <c r="AA77" s="106"/>
      <c r="AB77" s="209" t="s">
        <v>63</v>
      </c>
      <c r="AC77" s="209"/>
      <c r="AD77" s="209"/>
      <c r="AE77" s="209"/>
      <c r="AF77" s="209"/>
      <c r="AG77" s="209"/>
      <c r="AH77" s="209"/>
      <c r="AI77" s="209"/>
      <c r="AJ77" s="209"/>
      <c r="AK77" s="209"/>
      <c r="AL77" s="107"/>
      <c r="AM77" s="106"/>
      <c r="AN77" s="245"/>
      <c r="AO77" s="209"/>
      <c r="AP77" s="107">
        <v>0</v>
      </c>
    </row>
    <row r="78" spans="1:292" ht="18.600000000000001" customHeight="1" thickBot="1" x14ac:dyDescent="0.4">
      <c r="B78" s="40">
        <v>76</v>
      </c>
      <c r="C78" s="41" t="s">
        <v>807</v>
      </c>
      <c r="D78" s="393"/>
      <c r="E78" s="399"/>
      <c r="F78" s="400"/>
      <c r="G78" s="400" t="s">
        <v>500</v>
      </c>
      <c r="H78" s="400" t="s">
        <v>501</v>
      </c>
      <c r="I78" s="400" t="s">
        <v>808</v>
      </c>
      <c r="J78" s="400" t="s">
        <v>503</v>
      </c>
      <c r="K78" s="806" t="s">
        <v>809</v>
      </c>
      <c r="L78" s="400" t="s">
        <v>810</v>
      </c>
      <c r="M78" s="855"/>
      <c r="N78" s="644" t="s">
        <v>811</v>
      </c>
      <c r="O78" s="124" t="s">
        <v>20</v>
      </c>
      <c r="P78" s="221"/>
      <c r="Q78" s="221"/>
      <c r="R78" s="125"/>
      <c r="S78" s="124" t="s">
        <v>20</v>
      </c>
      <c r="T78" s="221" t="s">
        <v>20</v>
      </c>
      <c r="U78" s="221" t="s">
        <v>20</v>
      </c>
      <c r="V78" s="464"/>
      <c r="W78" s="124"/>
      <c r="X78" s="221"/>
      <c r="Y78" s="221"/>
      <c r="Z78" s="125"/>
      <c r="AA78" s="124"/>
      <c r="AB78" s="221" t="s">
        <v>63</v>
      </c>
      <c r="AC78" s="221"/>
      <c r="AD78" s="221"/>
      <c r="AE78" s="221"/>
      <c r="AF78" s="221"/>
      <c r="AG78" s="221"/>
      <c r="AH78" s="221"/>
      <c r="AI78" s="221"/>
      <c r="AJ78" s="221"/>
      <c r="AK78" s="221"/>
      <c r="AL78" s="125"/>
      <c r="AM78" s="124" t="s">
        <v>20</v>
      </c>
      <c r="AN78" s="250"/>
      <c r="AO78" s="221"/>
      <c r="AP78" s="125">
        <v>1</v>
      </c>
    </row>
    <row r="79" spans="1:292" ht="18.600000000000001" customHeight="1" thickBot="1" x14ac:dyDescent="0.4">
      <c r="B79" s="324">
        <v>77</v>
      </c>
      <c r="C79" s="783" t="s">
        <v>812</v>
      </c>
      <c r="D79" s="429" t="s">
        <v>813</v>
      </c>
      <c r="E79" s="427"/>
      <c r="F79" s="428"/>
      <c r="G79" s="428" t="s">
        <v>500</v>
      </c>
      <c r="H79" s="428" t="s">
        <v>412</v>
      </c>
      <c r="I79" s="428" t="s">
        <v>814</v>
      </c>
      <c r="J79" s="428" t="s">
        <v>315</v>
      </c>
      <c r="K79" s="428" t="s">
        <v>815</v>
      </c>
      <c r="L79" s="428"/>
      <c r="M79" s="864"/>
      <c r="N79" s="784" t="s">
        <v>816</v>
      </c>
      <c r="O79" s="106" t="s">
        <v>20</v>
      </c>
      <c r="P79" s="209" t="s">
        <v>515</v>
      </c>
      <c r="Q79" s="209" t="s">
        <v>516</v>
      </c>
      <c r="R79" s="826">
        <v>46752</v>
      </c>
      <c r="S79" s="326" t="s">
        <v>20</v>
      </c>
      <c r="T79" s="299" t="s">
        <v>817</v>
      </c>
      <c r="U79" s="299" t="s">
        <v>818</v>
      </c>
      <c r="V79" s="477"/>
      <c r="W79" s="326"/>
      <c r="X79" s="299"/>
      <c r="Y79" s="299"/>
      <c r="Z79" s="327"/>
      <c r="AA79" s="326"/>
      <c r="AB79" s="299" t="s">
        <v>63</v>
      </c>
      <c r="AC79" s="299"/>
      <c r="AD79" s="299"/>
      <c r="AE79" s="299"/>
      <c r="AF79" s="299"/>
      <c r="AG79" s="299"/>
      <c r="AH79" s="299"/>
      <c r="AI79" s="299"/>
      <c r="AJ79" s="299"/>
      <c r="AK79" s="299"/>
      <c r="AL79" s="327"/>
      <c r="AM79" s="326" t="s">
        <v>20</v>
      </c>
      <c r="AN79" s="799" t="s">
        <v>800</v>
      </c>
      <c r="AO79" s="299"/>
      <c r="AP79" s="327">
        <v>41</v>
      </c>
    </row>
    <row r="80" spans="1:292" s="5" customFormat="1" ht="18.600000000000001" customHeight="1" thickBot="1" x14ac:dyDescent="0.4">
      <c r="A80" s="1393"/>
      <c r="B80" s="23">
        <v>78</v>
      </c>
      <c r="C80" s="24" t="s">
        <v>819</v>
      </c>
      <c r="D80" s="380" t="s">
        <v>820</v>
      </c>
      <c r="E80" s="419"/>
      <c r="F80" s="420"/>
      <c r="G80" s="420" t="s">
        <v>500</v>
      </c>
      <c r="H80" s="420" t="s">
        <v>501</v>
      </c>
      <c r="I80" s="420" t="s">
        <v>502</v>
      </c>
      <c r="J80" s="420" t="s">
        <v>503</v>
      </c>
      <c r="K80" s="811" t="s">
        <v>821</v>
      </c>
      <c r="L80" s="420" t="s">
        <v>822</v>
      </c>
      <c r="M80" s="1125"/>
      <c r="N80" s="656" t="s">
        <v>823</v>
      </c>
      <c r="O80" s="124" t="s">
        <v>20</v>
      </c>
      <c r="P80" s="221"/>
      <c r="Q80" s="221"/>
      <c r="R80" s="125"/>
      <c r="S80" s="108" t="s">
        <v>20</v>
      </c>
      <c r="T80" s="211" t="s">
        <v>20</v>
      </c>
      <c r="U80" s="211" t="s">
        <v>20</v>
      </c>
      <c r="V80" s="470"/>
      <c r="W80" s="108"/>
      <c r="X80" s="211"/>
      <c r="Y80" s="211"/>
      <c r="Z80" s="109"/>
      <c r="AA80" s="108"/>
      <c r="AB80" s="211" t="s">
        <v>63</v>
      </c>
      <c r="AC80" s="211"/>
      <c r="AD80" s="211"/>
      <c r="AE80" s="211"/>
      <c r="AF80" s="211"/>
      <c r="AG80" s="211"/>
      <c r="AH80" s="211"/>
      <c r="AI80" s="211"/>
      <c r="AJ80" s="211"/>
      <c r="AK80" s="211"/>
      <c r="AL80" s="109"/>
      <c r="AM80" s="108" t="s">
        <v>20</v>
      </c>
      <c r="AN80" s="353"/>
      <c r="AO80" s="211"/>
      <c r="AP80" s="109">
        <v>0</v>
      </c>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row>
    <row r="81" spans="1:292" ht="18.600000000000001" customHeight="1" thickBot="1" x14ac:dyDescent="0.4">
      <c r="B81" s="37">
        <v>79</v>
      </c>
      <c r="C81" s="907" t="s">
        <v>824</v>
      </c>
      <c r="D81" s="389"/>
      <c r="E81" s="397"/>
      <c r="F81" s="398" t="s">
        <v>825</v>
      </c>
      <c r="G81" s="398"/>
      <c r="H81" s="398" t="s">
        <v>826</v>
      </c>
      <c r="I81" s="398" t="s">
        <v>827</v>
      </c>
      <c r="J81" s="398" t="s">
        <v>828</v>
      </c>
      <c r="K81" s="699" t="s">
        <v>829</v>
      </c>
      <c r="L81" s="398"/>
      <c r="M81" s="853"/>
      <c r="N81" s="642" t="s">
        <v>830</v>
      </c>
      <c r="O81" s="106"/>
      <c r="P81" s="209"/>
      <c r="Q81" s="209"/>
      <c r="R81" s="107"/>
      <c r="S81" s="106"/>
      <c r="T81" s="209"/>
      <c r="U81" s="209"/>
      <c r="V81" s="463"/>
      <c r="W81" s="106"/>
      <c r="X81" s="209"/>
      <c r="Y81" s="209"/>
      <c r="Z81" s="107"/>
      <c r="AA81" s="106"/>
      <c r="AB81" s="209" t="s">
        <v>63</v>
      </c>
      <c r="AC81" s="209"/>
      <c r="AD81" s="209"/>
      <c r="AE81" s="209"/>
      <c r="AF81" s="209"/>
      <c r="AG81" s="209"/>
      <c r="AH81" s="209"/>
      <c r="AI81" s="209"/>
      <c r="AJ81" s="209"/>
      <c r="AK81" s="209"/>
      <c r="AL81" s="107"/>
      <c r="AM81" s="106"/>
      <c r="AN81" s="245"/>
      <c r="AO81" s="209"/>
      <c r="AP81" s="107">
        <v>0</v>
      </c>
    </row>
    <row r="82" spans="1:292" ht="18.600000000000001" customHeight="1" thickBot="1" x14ac:dyDescent="0.4">
      <c r="B82" s="166">
        <v>80</v>
      </c>
      <c r="C82" s="169" t="s">
        <v>831</v>
      </c>
      <c r="D82" s="403" t="s">
        <v>832</v>
      </c>
      <c r="E82" s="401"/>
      <c r="F82" s="402"/>
      <c r="G82" s="402" t="s">
        <v>500</v>
      </c>
      <c r="H82" s="402" t="s">
        <v>501</v>
      </c>
      <c r="I82" s="402" t="s">
        <v>502</v>
      </c>
      <c r="J82" s="402" t="s">
        <v>503</v>
      </c>
      <c r="K82" s="801" t="s">
        <v>833</v>
      </c>
      <c r="L82" s="402" t="s">
        <v>834</v>
      </c>
      <c r="M82" s="856"/>
      <c r="N82" s="646" t="s">
        <v>835</v>
      </c>
      <c r="O82" s="124" t="s">
        <v>20</v>
      </c>
      <c r="P82" s="221"/>
      <c r="Q82" s="221"/>
      <c r="R82" s="125"/>
      <c r="S82" s="171" t="s">
        <v>20</v>
      </c>
      <c r="T82" s="210" t="s">
        <v>20</v>
      </c>
      <c r="U82" s="210" t="s">
        <v>20</v>
      </c>
      <c r="V82" s="465"/>
      <c r="W82" s="171"/>
      <c r="X82" s="210"/>
      <c r="Y82" s="210"/>
      <c r="Z82" s="172"/>
      <c r="AA82" s="171"/>
      <c r="AB82" s="210" t="s">
        <v>63</v>
      </c>
      <c r="AC82" s="210"/>
      <c r="AD82" s="210"/>
      <c r="AE82" s="210"/>
      <c r="AF82" s="210"/>
      <c r="AG82" s="210"/>
      <c r="AH82" s="210"/>
      <c r="AI82" s="210"/>
      <c r="AJ82" s="210"/>
      <c r="AK82" s="210"/>
      <c r="AL82" s="172"/>
      <c r="AM82" s="171" t="s">
        <v>20</v>
      </c>
      <c r="AN82" s="246"/>
      <c r="AO82" s="210"/>
      <c r="AP82" s="172">
        <v>2</v>
      </c>
    </row>
    <row r="83" spans="1:292" ht="18.600000000000001" customHeight="1" thickBot="1" x14ac:dyDescent="0.4">
      <c r="B83" s="46">
        <v>81</v>
      </c>
      <c r="C83" s="34" t="s">
        <v>836</v>
      </c>
      <c r="D83" s="389"/>
      <c r="E83" s="397"/>
      <c r="F83" s="398"/>
      <c r="G83" s="398"/>
      <c r="H83" s="398" t="s">
        <v>313</v>
      </c>
      <c r="I83" s="398" t="s">
        <v>314</v>
      </c>
      <c r="J83" s="398" t="s">
        <v>315</v>
      </c>
      <c r="K83" s="699" t="s">
        <v>837</v>
      </c>
      <c r="L83" s="398" t="s">
        <v>838</v>
      </c>
      <c r="M83" s="853"/>
      <c r="N83" s="649" t="s">
        <v>839</v>
      </c>
      <c r="O83" s="106"/>
      <c r="P83" s="209"/>
      <c r="Q83" s="209"/>
      <c r="R83" s="107"/>
      <c r="S83" s="106"/>
      <c r="T83" s="209" t="s">
        <v>11</v>
      </c>
      <c r="U83" s="209"/>
      <c r="V83" s="463"/>
      <c r="W83" s="106"/>
      <c r="X83" s="209"/>
      <c r="Y83" s="209"/>
      <c r="Z83" s="107"/>
      <c r="AA83" s="106"/>
      <c r="AB83" s="209" t="s">
        <v>63</v>
      </c>
      <c r="AC83" s="209"/>
      <c r="AD83" s="209"/>
      <c r="AE83" s="209"/>
      <c r="AF83" s="209"/>
      <c r="AG83" s="209"/>
      <c r="AH83" s="209"/>
      <c r="AI83" s="209"/>
      <c r="AJ83" s="209"/>
      <c r="AK83" s="209"/>
      <c r="AL83" s="107"/>
      <c r="AM83" s="106"/>
      <c r="AN83" s="245"/>
      <c r="AO83" s="209"/>
      <c r="AP83" s="107">
        <v>0</v>
      </c>
    </row>
    <row r="84" spans="1:292" ht="18.600000000000001" customHeight="1" thickBot="1" x14ac:dyDescent="0.4">
      <c r="B84" s="40">
        <v>82</v>
      </c>
      <c r="C84" s="41" t="s">
        <v>840</v>
      </c>
      <c r="D84" s="393" t="s">
        <v>841</v>
      </c>
      <c r="E84" s="391" t="s">
        <v>774</v>
      </c>
      <c r="F84" s="392"/>
      <c r="G84" s="392" t="s">
        <v>774</v>
      </c>
      <c r="H84" s="816" t="s">
        <v>412</v>
      </c>
      <c r="I84" s="816" t="s">
        <v>314</v>
      </c>
      <c r="J84" s="816" t="s">
        <v>315</v>
      </c>
      <c r="K84" s="392"/>
      <c r="L84" s="392" t="s">
        <v>776</v>
      </c>
      <c r="M84" s="855"/>
      <c r="N84" s="644" t="s">
        <v>842</v>
      </c>
      <c r="O84" s="124" t="s">
        <v>20</v>
      </c>
      <c r="P84" s="221"/>
      <c r="Q84" s="221"/>
      <c r="R84" s="125"/>
      <c r="S84" s="124" t="s">
        <v>20</v>
      </c>
      <c r="T84" s="221" t="s">
        <v>20</v>
      </c>
      <c r="U84" s="221" t="s">
        <v>20</v>
      </c>
      <c r="V84" s="464"/>
      <c r="W84" s="124"/>
      <c r="X84" s="221"/>
      <c r="Y84" s="221"/>
      <c r="Z84" s="125"/>
      <c r="AA84" s="124"/>
      <c r="AB84" s="221" t="s">
        <v>63</v>
      </c>
      <c r="AC84" s="221"/>
      <c r="AD84" s="221"/>
      <c r="AE84" s="221" t="s">
        <v>778</v>
      </c>
      <c r="AF84" s="221"/>
      <c r="AG84" s="221"/>
      <c r="AH84" s="221" t="s">
        <v>77</v>
      </c>
      <c r="AI84" s="221" t="s">
        <v>328</v>
      </c>
      <c r="AJ84" s="221"/>
      <c r="AK84" s="221"/>
      <c r="AL84" s="125"/>
      <c r="AM84" s="124" t="s">
        <v>20</v>
      </c>
      <c r="AN84" s="250"/>
      <c r="AO84" s="221"/>
      <c r="AP84" s="125">
        <v>1</v>
      </c>
    </row>
    <row r="85" spans="1:292" ht="18.600000000000001" customHeight="1" thickBot="1" x14ac:dyDescent="0.4">
      <c r="B85" s="187">
        <v>84</v>
      </c>
      <c r="C85" s="188" t="s">
        <v>843</v>
      </c>
      <c r="D85" s="382" t="s">
        <v>844</v>
      </c>
      <c r="E85" s="411"/>
      <c r="F85" s="412"/>
      <c r="G85" s="412" t="s">
        <v>500</v>
      </c>
      <c r="H85" s="412" t="s">
        <v>501</v>
      </c>
      <c r="I85" s="412" t="s">
        <v>502</v>
      </c>
      <c r="J85" s="412" t="s">
        <v>503</v>
      </c>
      <c r="K85" s="412"/>
      <c r="L85" s="412"/>
      <c r="M85" s="861"/>
      <c r="N85" s="648" t="s">
        <v>845</v>
      </c>
      <c r="O85" s="106" t="s">
        <v>20</v>
      </c>
      <c r="P85" s="209"/>
      <c r="Q85" s="209"/>
      <c r="R85" s="107"/>
      <c r="S85" s="189"/>
      <c r="T85" s="215" t="s">
        <v>20</v>
      </c>
      <c r="U85" s="215" t="s">
        <v>20</v>
      </c>
      <c r="V85" s="473"/>
      <c r="W85" s="189"/>
      <c r="X85" s="215"/>
      <c r="Y85" s="215"/>
      <c r="Z85" s="190"/>
      <c r="AA85" s="189"/>
      <c r="AB85" s="215" t="s">
        <v>63</v>
      </c>
      <c r="AC85" s="215"/>
      <c r="AD85" s="215"/>
      <c r="AE85" s="215"/>
      <c r="AF85" s="215"/>
      <c r="AG85" s="215"/>
      <c r="AH85" s="215"/>
      <c r="AI85" s="215"/>
      <c r="AJ85" s="215"/>
      <c r="AK85" s="215"/>
      <c r="AL85" s="190"/>
      <c r="AM85" s="189" t="s">
        <v>20</v>
      </c>
      <c r="AN85" s="248"/>
      <c r="AO85" s="215"/>
      <c r="AP85" s="190">
        <v>0</v>
      </c>
    </row>
    <row r="86" spans="1:292" ht="18.600000000000001" customHeight="1" thickBot="1" x14ac:dyDescent="0.4">
      <c r="B86" s="17">
        <v>85</v>
      </c>
      <c r="C86" s="24" t="s">
        <v>846</v>
      </c>
      <c r="D86" s="380" t="s">
        <v>847</v>
      </c>
      <c r="E86" s="419"/>
      <c r="F86" s="420"/>
      <c r="G86" s="420" t="s">
        <v>500</v>
      </c>
      <c r="H86" s="420" t="s">
        <v>501</v>
      </c>
      <c r="I86" s="420" t="s">
        <v>502</v>
      </c>
      <c r="J86" s="420" t="s">
        <v>503</v>
      </c>
      <c r="K86" s="420"/>
      <c r="L86" s="420"/>
      <c r="M86" s="1125"/>
      <c r="N86" s="656" t="s">
        <v>848</v>
      </c>
      <c r="O86" s="124" t="s">
        <v>20</v>
      </c>
      <c r="P86" s="221"/>
      <c r="Q86" s="221"/>
      <c r="R86" s="125"/>
      <c r="S86" s="108"/>
      <c r="T86" s="211" t="s">
        <v>20</v>
      </c>
      <c r="U86" s="211" t="s">
        <v>20</v>
      </c>
      <c r="V86" s="470"/>
      <c r="W86" s="108"/>
      <c r="X86" s="211"/>
      <c r="Y86" s="211"/>
      <c r="Z86" s="109"/>
      <c r="AA86" s="108"/>
      <c r="AB86" s="211" t="s">
        <v>63</v>
      </c>
      <c r="AC86" s="211"/>
      <c r="AD86" s="211"/>
      <c r="AE86" s="211"/>
      <c r="AF86" s="211"/>
      <c r="AG86" s="211"/>
      <c r="AH86" s="211"/>
      <c r="AI86" s="211"/>
      <c r="AJ86" s="211"/>
      <c r="AK86" s="211"/>
      <c r="AL86" s="109"/>
      <c r="AM86" s="108" t="s">
        <v>20</v>
      </c>
      <c r="AN86" s="353"/>
      <c r="AO86" s="211"/>
      <c r="AP86" s="109">
        <v>1</v>
      </c>
    </row>
    <row r="87" spans="1:292" ht="19.95" customHeight="1" thickBot="1" x14ac:dyDescent="0.4">
      <c r="B87" s="187">
        <v>86</v>
      </c>
      <c r="C87" s="188" t="s">
        <v>849</v>
      </c>
      <c r="D87" s="382" t="s">
        <v>850</v>
      </c>
      <c r="E87" s="411"/>
      <c r="F87" s="412"/>
      <c r="G87" s="412"/>
      <c r="H87" s="412" t="s">
        <v>412</v>
      </c>
      <c r="I87" s="412" t="s">
        <v>314</v>
      </c>
      <c r="J87" s="412" t="s">
        <v>315</v>
      </c>
      <c r="K87" s="807" t="s">
        <v>851</v>
      </c>
      <c r="L87" s="412" t="s">
        <v>852</v>
      </c>
      <c r="M87" s="861"/>
      <c r="N87" s="648" t="s">
        <v>853</v>
      </c>
      <c r="O87" s="106" t="s">
        <v>20</v>
      </c>
      <c r="P87" s="209" t="s">
        <v>515</v>
      </c>
      <c r="Q87" s="209" t="s">
        <v>516</v>
      </c>
      <c r="R87" s="826">
        <v>46752</v>
      </c>
      <c r="S87" s="189" t="s">
        <v>20</v>
      </c>
      <c r="T87" s="215" t="s">
        <v>20</v>
      </c>
      <c r="U87" s="215" t="s">
        <v>11</v>
      </c>
      <c r="V87" s="827">
        <v>45689</v>
      </c>
      <c r="W87" s="189"/>
      <c r="X87" s="215"/>
      <c r="Y87" s="215"/>
      <c r="Z87" s="190" t="s">
        <v>58</v>
      </c>
      <c r="AA87" s="189" t="s">
        <v>61</v>
      </c>
      <c r="AB87" s="215" t="s">
        <v>63</v>
      </c>
      <c r="AC87" s="215"/>
      <c r="AD87" s="215"/>
      <c r="AE87" s="215" t="s">
        <v>71</v>
      </c>
      <c r="AF87" s="215" t="s">
        <v>73</v>
      </c>
      <c r="AG87" s="215" t="s">
        <v>75</v>
      </c>
      <c r="AH87" s="215"/>
      <c r="AI87" s="215" t="s">
        <v>79</v>
      </c>
      <c r="AJ87" s="215" t="s">
        <v>81</v>
      </c>
      <c r="AK87" s="215" t="s">
        <v>83</v>
      </c>
      <c r="AL87" s="190" t="s">
        <v>85</v>
      </c>
      <c r="AM87" s="189" t="s">
        <v>20</v>
      </c>
      <c r="AN87" s="248" t="s">
        <v>416</v>
      </c>
      <c r="AO87" s="215"/>
      <c r="AP87" s="190">
        <v>45</v>
      </c>
    </row>
    <row r="88" spans="1:292" ht="18.600000000000001" thickBot="1" x14ac:dyDescent="0.4">
      <c r="B88" s="166">
        <v>87</v>
      </c>
      <c r="C88" s="169" t="s">
        <v>854</v>
      </c>
      <c r="D88" s="403" t="s">
        <v>855</v>
      </c>
      <c r="E88" s="401"/>
      <c r="F88" s="402"/>
      <c r="G88" s="402"/>
      <c r="H88" s="402" t="s">
        <v>607</v>
      </c>
      <c r="I88" s="402" t="s">
        <v>608</v>
      </c>
      <c r="J88" s="402" t="s">
        <v>856</v>
      </c>
      <c r="K88" s="801" t="s">
        <v>857</v>
      </c>
      <c r="L88" s="402" t="s">
        <v>611</v>
      </c>
      <c r="M88" s="856"/>
      <c r="N88" s="646" t="s">
        <v>858</v>
      </c>
      <c r="O88" s="124" t="s">
        <v>20</v>
      </c>
      <c r="P88" s="221"/>
      <c r="Q88" s="221"/>
      <c r="R88" s="125"/>
      <c r="S88" s="171"/>
      <c r="T88" s="210" t="s">
        <v>11</v>
      </c>
      <c r="U88" s="210"/>
      <c r="V88" s="465"/>
      <c r="W88" s="171"/>
      <c r="X88" s="210"/>
      <c r="Y88" s="210"/>
      <c r="Z88" s="172"/>
      <c r="AA88" s="171"/>
      <c r="AB88" s="210" t="s">
        <v>63</v>
      </c>
      <c r="AC88" s="210"/>
      <c r="AD88" s="210" t="s">
        <v>67</v>
      </c>
      <c r="AE88" s="210"/>
      <c r="AF88" s="210"/>
      <c r="AG88" s="210"/>
      <c r="AH88" s="210"/>
      <c r="AI88" s="210"/>
      <c r="AJ88" s="210"/>
      <c r="AK88" s="210"/>
      <c r="AL88" s="172"/>
      <c r="AM88" s="171"/>
      <c r="AN88" s="246"/>
      <c r="AO88" s="210"/>
      <c r="AP88" s="172">
        <v>0</v>
      </c>
    </row>
    <row r="89" spans="1:292" ht="18.600000000000001" thickBot="1" x14ac:dyDescent="0.4">
      <c r="B89" s="17">
        <v>88</v>
      </c>
      <c r="C89" s="18" t="s">
        <v>859</v>
      </c>
      <c r="D89" s="435" t="s">
        <v>860</v>
      </c>
      <c r="E89" s="433"/>
      <c r="F89" s="434"/>
      <c r="G89" s="434"/>
      <c r="H89" s="434" t="s">
        <v>861</v>
      </c>
      <c r="I89" s="434" t="s">
        <v>862</v>
      </c>
      <c r="J89" s="434" t="s">
        <v>691</v>
      </c>
      <c r="K89" s="817" t="s">
        <v>863</v>
      </c>
      <c r="L89" s="434" t="s">
        <v>864</v>
      </c>
      <c r="M89" s="862"/>
      <c r="N89" s="658" t="s">
        <v>865</v>
      </c>
      <c r="O89" s="106" t="s">
        <v>20</v>
      </c>
      <c r="P89" s="209"/>
      <c r="Q89" s="209"/>
      <c r="R89" s="107"/>
      <c r="S89" s="126"/>
      <c r="T89" s="236" t="s">
        <v>11</v>
      </c>
      <c r="U89" s="236"/>
      <c r="V89" s="484"/>
      <c r="W89" s="126"/>
      <c r="X89" s="236" t="s">
        <v>54</v>
      </c>
      <c r="Y89" s="236"/>
      <c r="Z89" s="127"/>
      <c r="AA89" s="126"/>
      <c r="AB89" s="236" t="s">
        <v>63</v>
      </c>
      <c r="AC89" s="236"/>
      <c r="AD89" s="236" t="s">
        <v>67</v>
      </c>
      <c r="AE89" s="236"/>
      <c r="AF89" s="236"/>
      <c r="AG89" s="236"/>
      <c r="AH89" s="236"/>
      <c r="AI89" s="236" t="s">
        <v>79</v>
      </c>
      <c r="AJ89" s="236"/>
      <c r="AK89" s="236"/>
      <c r="AL89" s="127"/>
      <c r="AM89" s="126"/>
      <c r="AN89" s="253"/>
      <c r="AO89" s="236"/>
      <c r="AP89" s="127">
        <v>0</v>
      </c>
    </row>
    <row r="90" spans="1:292" ht="18.600000000000001" thickBot="1" x14ac:dyDescent="0.4">
      <c r="B90" s="40">
        <v>89</v>
      </c>
      <c r="C90" s="41" t="s">
        <v>866</v>
      </c>
      <c r="D90" s="393" t="s">
        <v>867</v>
      </c>
      <c r="E90" s="399"/>
      <c r="F90" s="400"/>
      <c r="G90" s="400"/>
      <c r="H90" s="400" t="s">
        <v>868</v>
      </c>
      <c r="I90" s="400" t="s">
        <v>869</v>
      </c>
      <c r="J90" s="400" t="s">
        <v>315</v>
      </c>
      <c r="K90" s="806" t="s">
        <v>870</v>
      </c>
      <c r="L90" s="400" t="s">
        <v>871</v>
      </c>
      <c r="M90" s="855"/>
      <c r="N90" s="644" t="s">
        <v>872</v>
      </c>
      <c r="O90" s="124" t="s">
        <v>20</v>
      </c>
      <c r="P90" s="221"/>
      <c r="Q90" s="221"/>
      <c r="R90" s="125"/>
      <c r="S90" s="124" t="s">
        <v>20</v>
      </c>
      <c r="T90" s="221" t="s">
        <v>11</v>
      </c>
      <c r="U90" s="221"/>
      <c r="V90" s="464"/>
      <c r="W90" s="124"/>
      <c r="X90" s="221"/>
      <c r="Y90" s="221"/>
      <c r="Z90" s="125"/>
      <c r="AA90" s="124"/>
      <c r="AB90" s="221" t="s">
        <v>63</v>
      </c>
      <c r="AC90" s="221"/>
      <c r="AD90" s="221" t="s">
        <v>67</v>
      </c>
      <c r="AE90" s="221"/>
      <c r="AF90" s="221"/>
      <c r="AG90" s="221"/>
      <c r="AH90" s="221"/>
      <c r="AI90" s="221"/>
      <c r="AJ90" s="221"/>
      <c r="AK90" s="221"/>
      <c r="AL90" s="125"/>
      <c r="AM90" s="124" t="s">
        <v>20</v>
      </c>
      <c r="AN90" s="250"/>
      <c r="AO90" s="221"/>
      <c r="AP90" s="125">
        <v>1</v>
      </c>
    </row>
    <row r="91" spans="1:292" ht="18.600000000000001" thickBot="1" x14ac:dyDescent="0.4">
      <c r="B91" s="40">
        <v>91</v>
      </c>
      <c r="C91" s="41" t="s">
        <v>873</v>
      </c>
      <c r="D91" s="393" t="s">
        <v>874</v>
      </c>
      <c r="E91" s="391"/>
      <c r="F91" s="392"/>
      <c r="G91" s="392"/>
      <c r="H91" s="392" t="s">
        <v>875</v>
      </c>
      <c r="I91" s="392" t="s">
        <v>876</v>
      </c>
      <c r="J91" s="392" t="s">
        <v>877</v>
      </c>
      <c r="K91" s="804" t="s">
        <v>878</v>
      </c>
      <c r="L91" s="392" t="s">
        <v>879</v>
      </c>
      <c r="M91" s="855"/>
      <c r="N91" s="644" t="s">
        <v>880</v>
      </c>
      <c r="O91" s="124"/>
      <c r="P91" s="221"/>
      <c r="Q91" s="221"/>
      <c r="R91" s="125"/>
      <c r="S91" s="124"/>
      <c r="T91" s="221"/>
      <c r="U91" s="221"/>
      <c r="V91" s="464"/>
      <c r="W91" s="124"/>
      <c r="X91" s="221"/>
      <c r="Y91" s="221"/>
      <c r="Z91" s="125"/>
      <c r="AA91" s="124"/>
      <c r="AB91" s="221"/>
      <c r="AC91" s="221"/>
      <c r="AD91" s="221"/>
      <c r="AE91" s="221"/>
      <c r="AF91" s="221"/>
      <c r="AG91" s="221"/>
      <c r="AH91" s="221"/>
      <c r="AI91" s="221"/>
      <c r="AJ91" s="221"/>
      <c r="AK91" s="221"/>
      <c r="AL91" s="125"/>
      <c r="AM91" s="124"/>
      <c r="AN91" s="250"/>
      <c r="AO91" s="221"/>
      <c r="AP91" s="125"/>
    </row>
    <row r="92" spans="1:292" ht="18.600000000000001" thickBot="1" x14ac:dyDescent="0.4">
      <c r="B92" s="37">
        <v>92</v>
      </c>
      <c r="C92" s="38" t="s">
        <v>881</v>
      </c>
      <c r="D92" s="389"/>
      <c r="E92" s="397"/>
      <c r="F92" s="398"/>
      <c r="G92" s="398"/>
      <c r="H92" s="398" t="s">
        <v>882</v>
      </c>
      <c r="I92" s="398" t="s">
        <v>883</v>
      </c>
      <c r="J92" s="398" t="s">
        <v>884</v>
      </c>
      <c r="K92" s="699" t="s">
        <v>885</v>
      </c>
      <c r="L92" s="398" t="s">
        <v>886</v>
      </c>
      <c r="M92" s="853"/>
      <c r="N92" s="642" t="s">
        <v>887</v>
      </c>
      <c r="O92" s="106"/>
      <c r="P92" s="209"/>
      <c r="Q92" s="209"/>
      <c r="R92" s="107"/>
      <c r="S92" s="106"/>
      <c r="T92" s="209"/>
      <c r="U92" s="209"/>
      <c r="V92" s="463"/>
      <c r="W92" s="106"/>
      <c r="X92" s="209"/>
      <c r="Y92" s="209"/>
      <c r="Z92" s="107"/>
      <c r="AA92" s="106"/>
      <c r="AB92" s="209"/>
      <c r="AC92" s="209"/>
      <c r="AD92" s="209"/>
      <c r="AE92" s="209"/>
      <c r="AF92" s="209"/>
      <c r="AG92" s="209"/>
      <c r="AH92" s="209"/>
      <c r="AI92" s="209"/>
      <c r="AJ92" s="209"/>
      <c r="AK92" s="209"/>
      <c r="AL92" s="107"/>
      <c r="AM92" s="106"/>
      <c r="AN92" s="245"/>
      <c r="AO92" s="209"/>
      <c r="AP92" s="107"/>
    </row>
    <row r="93" spans="1:292" ht="18.600000000000001" thickBot="1" x14ac:dyDescent="0.4">
      <c r="B93" s="40">
        <v>93</v>
      </c>
      <c r="C93" s="41" t="s">
        <v>888</v>
      </c>
      <c r="D93" s="393" t="s">
        <v>889</v>
      </c>
      <c r="E93" s="399"/>
      <c r="F93" s="400"/>
      <c r="G93" s="400"/>
      <c r="H93" s="400" t="s">
        <v>890</v>
      </c>
      <c r="I93" s="400" t="s">
        <v>891</v>
      </c>
      <c r="J93" s="400" t="s">
        <v>892</v>
      </c>
      <c r="K93" s="806" t="s">
        <v>893</v>
      </c>
      <c r="L93" s="400" t="s">
        <v>894</v>
      </c>
      <c r="M93" s="855"/>
      <c r="N93" s="644" t="s">
        <v>895</v>
      </c>
      <c r="O93" s="124"/>
      <c r="P93" s="221"/>
      <c r="Q93" s="221"/>
      <c r="R93" s="125"/>
      <c r="S93" s="124"/>
      <c r="T93" s="221"/>
      <c r="U93" s="221"/>
      <c r="V93" s="464"/>
      <c r="W93" s="124"/>
      <c r="X93" s="221"/>
      <c r="Y93" s="221"/>
      <c r="Z93" s="125"/>
      <c r="AA93" s="124"/>
      <c r="AB93" s="221"/>
      <c r="AC93" s="221"/>
      <c r="AD93" s="221"/>
      <c r="AE93" s="221"/>
      <c r="AF93" s="221"/>
      <c r="AG93" s="221"/>
      <c r="AH93" s="221"/>
      <c r="AI93" s="221"/>
      <c r="AJ93" s="221"/>
      <c r="AK93" s="221"/>
      <c r="AL93" s="125"/>
      <c r="AM93" s="124"/>
      <c r="AN93" s="250"/>
      <c r="AO93" s="221"/>
      <c r="AP93" s="125"/>
    </row>
    <row r="94" spans="1:292" ht="18.600000000000001" thickBot="1" x14ac:dyDescent="0.4">
      <c r="B94" s="17">
        <v>94</v>
      </c>
      <c r="C94" s="18" t="s">
        <v>896</v>
      </c>
      <c r="D94" s="435" t="s">
        <v>897</v>
      </c>
      <c r="E94" s="433"/>
      <c r="F94" s="434"/>
      <c r="G94" s="434"/>
      <c r="H94" s="434" t="s">
        <v>898</v>
      </c>
      <c r="I94" s="434" t="s">
        <v>899</v>
      </c>
      <c r="J94" s="434" t="s">
        <v>900</v>
      </c>
      <c r="K94" s="817" t="s">
        <v>901</v>
      </c>
      <c r="L94" s="434" t="s">
        <v>902</v>
      </c>
      <c r="M94" s="862"/>
      <c r="N94" s="658" t="s">
        <v>903</v>
      </c>
      <c r="O94" s="106"/>
      <c r="P94" s="209"/>
      <c r="Q94" s="209"/>
      <c r="R94" s="107"/>
      <c r="S94" s="126"/>
      <c r="T94" s="236"/>
      <c r="U94" s="236"/>
      <c r="V94" s="484"/>
      <c r="W94" s="126"/>
      <c r="X94" s="236"/>
      <c r="Y94" s="236"/>
      <c r="Z94" s="127"/>
      <c r="AA94" s="126"/>
      <c r="AB94" s="236"/>
      <c r="AC94" s="236"/>
      <c r="AD94" s="236"/>
      <c r="AE94" s="236"/>
      <c r="AF94" s="236"/>
      <c r="AG94" s="236"/>
      <c r="AH94" s="236"/>
      <c r="AI94" s="236"/>
      <c r="AJ94" s="236"/>
      <c r="AK94" s="236"/>
      <c r="AL94" s="127"/>
      <c r="AM94" s="126"/>
      <c r="AN94" s="253"/>
      <c r="AO94" s="236"/>
      <c r="AP94" s="127"/>
    </row>
    <row r="95" spans="1:292" ht="18.600000000000001" thickBot="1" x14ac:dyDescent="0.4">
      <c r="B95" s="166">
        <v>95</v>
      </c>
      <c r="C95" s="169" t="s">
        <v>904</v>
      </c>
      <c r="D95" s="403"/>
      <c r="E95" s="401"/>
      <c r="F95" s="402"/>
      <c r="G95" s="402"/>
      <c r="H95" s="402" t="s">
        <v>905</v>
      </c>
      <c r="I95" s="402" t="s">
        <v>906</v>
      </c>
      <c r="J95" s="402" t="s">
        <v>907</v>
      </c>
      <c r="K95" s="801" t="s">
        <v>908</v>
      </c>
      <c r="L95" s="400" t="s">
        <v>909</v>
      </c>
      <c r="M95" s="856"/>
      <c r="N95" s="646" t="s">
        <v>910</v>
      </c>
      <c r="O95" s="124" t="s">
        <v>20</v>
      </c>
      <c r="P95" s="221"/>
      <c r="Q95" s="221"/>
      <c r="R95" s="125"/>
      <c r="S95" s="171"/>
      <c r="T95" s="210" t="s">
        <v>11</v>
      </c>
      <c r="U95" s="210"/>
      <c r="V95" s="465"/>
      <c r="W95" s="171"/>
      <c r="X95" s="210" t="s">
        <v>54</v>
      </c>
      <c r="Y95" s="210"/>
      <c r="Z95" s="172"/>
      <c r="AA95" s="171"/>
      <c r="AB95" s="210" t="s">
        <v>63</v>
      </c>
      <c r="AC95" s="210"/>
      <c r="AD95" s="210" t="s">
        <v>67</v>
      </c>
      <c r="AE95" s="210"/>
      <c r="AF95" s="210"/>
      <c r="AG95" s="210"/>
      <c r="AH95" s="210"/>
      <c r="AI95" s="210"/>
      <c r="AJ95" s="210"/>
      <c r="AK95" s="210"/>
      <c r="AL95" s="172"/>
      <c r="AM95" s="171"/>
      <c r="AN95" s="246"/>
      <c r="AO95" s="210"/>
      <c r="AP95" s="172">
        <v>0</v>
      </c>
    </row>
    <row r="96" spans="1:292" s="5" customFormat="1" ht="18.600000000000001" thickBot="1" x14ac:dyDescent="0.4">
      <c r="A96" s="1393"/>
      <c r="B96" s="37">
        <v>96</v>
      </c>
      <c r="C96" s="38" t="s">
        <v>911</v>
      </c>
      <c r="D96" s="389" t="s">
        <v>912</v>
      </c>
      <c r="E96" s="397" t="s">
        <v>913</v>
      </c>
      <c r="F96" s="398"/>
      <c r="G96" s="398"/>
      <c r="H96" s="398" t="s">
        <v>914</v>
      </c>
      <c r="I96" s="398" t="s">
        <v>636</v>
      </c>
      <c r="J96" s="398" t="s">
        <v>915</v>
      </c>
      <c r="K96" s="699" t="s">
        <v>916</v>
      </c>
      <c r="L96" s="398" t="s">
        <v>917</v>
      </c>
      <c r="M96" s="853"/>
      <c r="N96" s="651" t="s">
        <v>918</v>
      </c>
      <c r="O96" s="106" t="s">
        <v>20</v>
      </c>
      <c r="P96" s="209" t="s">
        <v>622</v>
      </c>
      <c r="Q96" s="209"/>
      <c r="R96" s="826">
        <v>47118</v>
      </c>
      <c r="S96" s="106" t="s">
        <v>20</v>
      </c>
      <c r="T96" s="209" t="s">
        <v>20</v>
      </c>
      <c r="U96" s="209" t="s">
        <v>20</v>
      </c>
      <c r="V96" s="1056">
        <v>45474</v>
      </c>
      <c r="W96" s="106" t="s">
        <v>52</v>
      </c>
      <c r="X96" s="209"/>
      <c r="Y96" s="209"/>
      <c r="Z96" s="107"/>
      <c r="AA96" s="106" t="s">
        <v>61</v>
      </c>
      <c r="AB96" s="209" t="s">
        <v>63</v>
      </c>
      <c r="AC96" s="209" t="s">
        <v>65</v>
      </c>
      <c r="AD96" s="209"/>
      <c r="AE96" s="209" t="s">
        <v>71</v>
      </c>
      <c r="AF96" s="209" t="s">
        <v>73</v>
      </c>
      <c r="AG96" s="209"/>
      <c r="AH96" s="209"/>
      <c r="AI96" s="209"/>
      <c r="AJ96" s="209"/>
      <c r="AK96" s="209"/>
      <c r="AL96" s="107"/>
      <c r="AM96" s="106" t="s">
        <v>20</v>
      </c>
      <c r="AN96" s="245" t="s">
        <v>623</v>
      </c>
      <c r="AO96" s="209"/>
      <c r="AP96" s="107">
        <v>107</v>
      </c>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row>
    <row r="97" spans="1:292" ht="18.75" customHeight="1" thickBot="1" x14ac:dyDescent="0.4">
      <c r="B97" s="40">
        <v>97</v>
      </c>
      <c r="C97" s="42" t="s">
        <v>919</v>
      </c>
      <c r="D97" s="438"/>
      <c r="E97" s="399"/>
      <c r="F97" s="400"/>
      <c r="G97" s="400"/>
      <c r="H97" s="400" t="s">
        <v>920</v>
      </c>
      <c r="I97" s="818">
        <v>75002</v>
      </c>
      <c r="J97" s="400" t="s">
        <v>921</v>
      </c>
      <c r="K97" s="400"/>
      <c r="L97" s="400" t="s">
        <v>922</v>
      </c>
      <c r="M97" s="865"/>
      <c r="N97" s="644" t="s">
        <v>923</v>
      </c>
      <c r="O97" s="124" t="s">
        <v>20</v>
      </c>
      <c r="P97" s="221"/>
      <c r="Q97" s="221"/>
      <c r="R97" s="125"/>
      <c r="S97" s="124"/>
      <c r="T97" s="221" t="s">
        <v>11</v>
      </c>
      <c r="U97" s="221"/>
      <c r="V97" s="464"/>
      <c r="W97" s="124"/>
      <c r="X97" s="221"/>
      <c r="Y97" s="221"/>
      <c r="Z97" s="125"/>
      <c r="AA97" s="124"/>
      <c r="AB97" s="221" t="s">
        <v>63</v>
      </c>
      <c r="AC97" s="221"/>
      <c r="AD97" s="221"/>
      <c r="AE97" s="221"/>
      <c r="AF97" s="221"/>
      <c r="AG97" s="221"/>
      <c r="AH97" s="221"/>
      <c r="AI97" s="221"/>
      <c r="AJ97" s="221"/>
      <c r="AK97" s="221"/>
      <c r="AL97" s="125"/>
      <c r="AM97" s="124"/>
      <c r="AN97" s="250"/>
      <c r="AO97" s="221"/>
      <c r="AP97" s="125">
        <v>0</v>
      </c>
    </row>
    <row r="98" spans="1:292" ht="18.600000000000001" thickBot="1" x14ac:dyDescent="0.4">
      <c r="B98" s="37">
        <v>98</v>
      </c>
      <c r="C98" s="38" t="s">
        <v>924</v>
      </c>
      <c r="D98" s="439" t="s">
        <v>925</v>
      </c>
      <c r="E98" s="397"/>
      <c r="F98" s="398"/>
      <c r="G98" s="398"/>
      <c r="H98" s="398" t="s">
        <v>926</v>
      </c>
      <c r="I98" s="398" t="s">
        <v>768</v>
      </c>
      <c r="J98" s="398" t="s">
        <v>735</v>
      </c>
      <c r="K98" s="699" t="s">
        <v>927</v>
      </c>
      <c r="L98" s="398" t="s">
        <v>928</v>
      </c>
      <c r="M98" s="866"/>
      <c r="N98" s="659" t="s">
        <v>929</v>
      </c>
      <c r="O98" s="106"/>
      <c r="P98" s="209"/>
      <c r="Q98" s="209"/>
      <c r="R98" s="107"/>
      <c r="S98" s="106"/>
      <c r="T98" s="209"/>
      <c r="U98" s="209"/>
      <c r="V98" s="485"/>
      <c r="W98" s="106"/>
      <c r="X98" s="209"/>
      <c r="Y98" s="209"/>
      <c r="Z98" s="107"/>
      <c r="AA98" s="106"/>
      <c r="AB98" s="209" t="s">
        <v>63</v>
      </c>
      <c r="AC98" s="209"/>
      <c r="AD98" s="209"/>
      <c r="AE98" s="209"/>
      <c r="AF98" s="209"/>
      <c r="AG98" s="209"/>
      <c r="AH98" s="209"/>
      <c r="AI98" s="209" t="s">
        <v>79</v>
      </c>
      <c r="AJ98" s="209"/>
      <c r="AK98" s="209"/>
      <c r="AL98" s="107"/>
      <c r="AM98" s="106"/>
      <c r="AN98" s="245"/>
      <c r="AO98" s="209"/>
      <c r="AP98" s="107">
        <v>15</v>
      </c>
    </row>
    <row r="99" spans="1:292" s="5" customFormat="1" ht="18.600000000000001" thickBot="1" x14ac:dyDescent="0.4">
      <c r="A99" s="1393"/>
      <c r="B99" s="166">
        <v>99</v>
      </c>
      <c r="C99" s="169" t="s">
        <v>930</v>
      </c>
      <c r="D99" s="403"/>
      <c r="E99" s="401"/>
      <c r="F99" s="402"/>
      <c r="G99" s="402"/>
      <c r="H99" s="402" t="s">
        <v>931</v>
      </c>
      <c r="I99" s="402" t="s">
        <v>932</v>
      </c>
      <c r="J99" s="402" t="s">
        <v>933</v>
      </c>
      <c r="K99" s="801" t="s">
        <v>934</v>
      </c>
      <c r="L99" s="402" t="s">
        <v>935</v>
      </c>
      <c r="M99" s="856" t="s">
        <v>936</v>
      </c>
      <c r="N99" s="646" t="s">
        <v>937</v>
      </c>
      <c r="O99" s="124" t="s">
        <v>20</v>
      </c>
      <c r="P99" s="221"/>
      <c r="Q99" s="221"/>
      <c r="R99" s="125"/>
      <c r="S99" s="171" t="s">
        <v>20</v>
      </c>
      <c r="T99" s="210" t="s">
        <v>20</v>
      </c>
      <c r="U99" s="210" t="s">
        <v>20</v>
      </c>
      <c r="V99" s="465"/>
      <c r="W99" s="171"/>
      <c r="X99" s="210" t="s">
        <v>54</v>
      </c>
      <c r="Y99" s="210"/>
      <c r="Z99" s="172"/>
      <c r="AA99" s="171"/>
      <c r="AB99" s="210" t="s">
        <v>63</v>
      </c>
      <c r="AC99" s="210"/>
      <c r="AD99" s="210" t="s">
        <v>67</v>
      </c>
      <c r="AE99" s="210"/>
      <c r="AF99" s="210"/>
      <c r="AG99" s="210"/>
      <c r="AH99" s="210"/>
      <c r="AI99" s="210" t="s">
        <v>79</v>
      </c>
      <c r="AJ99" s="210"/>
      <c r="AK99" s="210"/>
      <c r="AL99" s="172"/>
      <c r="AM99" s="171"/>
      <c r="AN99" s="246"/>
      <c r="AO99" s="210"/>
      <c r="AP99" s="172">
        <v>20</v>
      </c>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row>
    <row r="100" spans="1:292" s="5" customFormat="1" ht="18.600000000000001" thickBot="1" x14ac:dyDescent="0.4">
      <c r="A100" s="1393"/>
      <c r="B100" s="187">
        <v>105</v>
      </c>
      <c r="C100" s="188" t="s">
        <v>938</v>
      </c>
      <c r="D100" s="382" t="s">
        <v>938</v>
      </c>
      <c r="E100" s="411" t="s">
        <v>939</v>
      </c>
      <c r="F100" s="412"/>
      <c r="G100" s="412"/>
      <c r="H100" s="412" t="s">
        <v>940</v>
      </c>
      <c r="I100" s="412" t="s">
        <v>941</v>
      </c>
      <c r="J100" s="412" t="s">
        <v>698</v>
      </c>
      <c r="K100" s="807" t="s">
        <v>942</v>
      </c>
      <c r="L100" s="412" t="s">
        <v>943</v>
      </c>
      <c r="M100" s="861"/>
      <c r="N100" s="648" t="s">
        <v>944</v>
      </c>
      <c r="O100" s="106" t="s">
        <v>20</v>
      </c>
      <c r="P100" s="209" t="s">
        <v>415</v>
      </c>
      <c r="Q100" s="209"/>
      <c r="R100" s="826">
        <v>46753</v>
      </c>
      <c r="S100" s="189" t="s">
        <v>472</v>
      </c>
      <c r="T100" s="215"/>
      <c r="U100" s="215"/>
      <c r="V100" s="473"/>
      <c r="W100" s="189" t="s">
        <v>52</v>
      </c>
      <c r="X100" s="215"/>
      <c r="Y100" s="215"/>
      <c r="Z100" s="190"/>
      <c r="AA100" s="189" t="s">
        <v>945</v>
      </c>
      <c r="AB100" s="215" t="s">
        <v>63</v>
      </c>
      <c r="AC100" s="215" t="s">
        <v>65</v>
      </c>
      <c r="AD100" s="215" t="s">
        <v>67</v>
      </c>
      <c r="AE100" s="215" t="s">
        <v>71</v>
      </c>
      <c r="AF100" s="215" t="s">
        <v>73</v>
      </c>
      <c r="AG100" s="215" t="s">
        <v>75</v>
      </c>
      <c r="AH100" s="215"/>
      <c r="AI100" s="215" t="s">
        <v>79</v>
      </c>
      <c r="AJ100" s="215" t="s">
        <v>81</v>
      </c>
      <c r="AK100" s="215" t="s">
        <v>946</v>
      </c>
      <c r="AL100" s="190"/>
      <c r="AM100" s="189" t="s">
        <v>20</v>
      </c>
      <c r="AN100" s="248" t="s">
        <v>623</v>
      </c>
      <c r="AO100" s="215"/>
      <c r="AP100" s="190">
        <v>15</v>
      </c>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row>
    <row r="101" spans="1:292" s="5" customFormat="1" ht="18.600000000000001" thickBot="1" x14ac:dyDescent="0.4">
      <c r="A101" s="1393"/>
      <c r="B101" s="166">
        <v>100</v>
      </c>
      <c r="C101" s="168" t="s">
        <v>947</v>
      </c>
      <c r="D101" s="403"/>
      <c r="E101" s="401"/>
      <c r="F101" s="402"/>
      <c r="G101" s="402"/>
      <c r="H101" s="402" t="s">
        <v>948</v>
      </c>
      <c r="I101" s="402" t="s">
        <v>949</v>
      </c>
      <c r="J101" s="402" t="s">
        <v>315</v>
      </c>
      <c r="K101" s="801" t="s">
        <v>950</v>
      </c>
      <c r="L101" s="402" t="s">
        <v>951</v>
      </c>
      <c r="M101" s="856"/>
      <c r="N101" s="870" t="s">
        <v>952</v>
      </c>
      <c r="O101" s="124" t="s">
        <v>20</v>
      </c>
      <c r="P101" s="221"/>
      <c r="Q101" s="221"/>
      <c r="R101" s="125"/>
      <c r="S101" s="171"/>
      <c r="T101" s="210" t="s">
        <v>20</v>
      </c>
      <c r="U101" s="210" t="s">
        <v>11</v>
      </c>
      <c r="V101" s="465"/>
      <c r="W101" s="171"/>
      <c r="X101" s="210"/>
      <c r="Y101" s="210"/>
      <c r="Z101" s="172"/>
      <c r="AA101" s="171"/>
      <c r="AB101" s="210" t="s">
        <v>63</v>
      </c>
      <c r="AC101" s="210"/>
      <c r="AD101" s="210" t="s">
        <v>67</v>
      </c>
      <c r="AE101" s="210"/>
      <c r="AF101" s="210"/>
      <c r="AG101" s="210"/>
      <c r="AH101" s="210"/>
      <c r="AI101" s="210" t="s">
        <v>79</v>
      </c>
      <c r="AJ101" s="210"/>
      <c r="AK101" s="210"/>
      <c r="AL101" s="172"/>
      <c r="AM101" s="171"/>
      <c r="AN101" s="246"/>
      <c r="AO101" s="210"/>
      <c r="AP101" s="172">
        <v>1</v>
      </c>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row>
    <row r="102" spans="1:292" ht="18.600000000000001" thickBot="1" x14ac:dyDescent="0.4">
      <c r="B102" s="187">
        <v>101</v>
      </c>
      <c r="C102" s="200" t="s">
        <v>953</v>
      </c>
      <c r="D102" s="382"/>
      <c r="E102" s="411" t="s">
        <v>954</v>
      </c>
      <c r="F102" s="412"/>
      <c r="G102" s="412" t="s">
        <v>500</v>
      </c>
      <c r="H102" s="412" t="s">
        <v>501</v>
      </c>
      <c r="I102" s="412" t="s">
        <v>502</v>
      </c>
      <c r="J102" s="412" t="s">
        <v>503</v>
      </c>
      <c r="K102" s="412"/>
      <c r="L102" s="412" t="s">
        <v>955</v>
      </c>
      <c r="M102" s="861"/>
      <c r="N102" s="648" t="s">
        <v>956</v>
      </c>
      <c r="O102" s="106"/>
      <c r="P102" s="209"/>
      <c r="Q102" s="209"/>
      <c r="R102" s="107"/>
      <c r="S102" s="189"/>
      <c r="T102" s="215" t="s">
        <v>11</v>
      </c>
      <c r="U102" s="215"/>
      <c r="V102" s="473"/>
      <c r="W102" s="189"/>
      <c r="X102" s="215" t="s">
        <v>54</v>
      </c>
      <c r="Y102" s="215" t="s">
        <v>56</v>
      </c>
      <c r="Z102" s="190"/>
      <c r="AA102" s="189"/>
      <c r="AB102" s="215" t="s">
        <v>63</v>
      </c>
      <c r="AC102" s="215"/>
      <c r="AD102" s="215" t="s">
        <v>67</v>
      </c>
      <c r="AE102" s="215"/>
      <c r="AF102" s="215"/>
      <c r="AG102" s="215"/>
      <c r="AH102" s="215"/>
      <c r="AI102" s="215" t="s">
        <v>328</v>
      </c>
      <c r="AJ102" s="215"/>
      <c r="AK102" s="215"/>
      <c r="AL102" s="190"/>
      <c r="AM102" s="189"/>
      <c r="AN102" s="248"/>
      <c r="AO102" s="215"/>
      <c r="AP102" s="190">
        <v>0</v>
      </c>
    </row>
    <row r="103" spans="1:292" ht="18.600000000000001" thickBot="1" x14ac:dyDescent="0.4">
      <c r="B103" s="40">
        <v>102</v>
      </c>
      <c r="C103" s="41" t="s">
        <v>957</v>
      </c>
      <c r="D103" s="393"/>
      <c r="E103" s="399"/>
      <c r="F103" s="400"/>
      <c r="G103" s="400"/>
      <c r="H103" s="400" t="s">
        <v>958</v>
      </c>
      <c r="I103" s="400" t="s">
        <v>959</v>
      </c>
      <c r="J103" s="400" t="s">
        <v>960</v>
      </c>
      <c r="K103" s="806" t="s">
        <v>961</v>
      </c>
      <c r="L103" s="400" t="s">
        <v>962</v>
      </c>
      <c r="M103" s="855"/>
      <c r="N103" s="644" t="s">
        <v>963</v>
      </c>
      <c r="O103" s="124"/>
      <c r="P103" s="221"/>
      <c r="Q103" s="221"/>
      <c r="R103" s="125"/>
      <c r="S103" s="124"/>
      <c r="T103" s="221"/>
      <c r="U103" s="221"/>
      <c r="V103" s="464"/>
      <c r="W103" s="124"/>
      <c r="X103" s="221"/>
      <c r="Y103" s="221"/>
      <c r="Z103" s="125"/>
      <c r="AA103" s="124"/>
      <c r="AB103" s="221"/>
      <c r="AC103" s="221"/>
      <c r="AD103" s="221"/>
      <c r="AE103" s="221"/>
      <c r="AF103" s="221"/>
      <c r="AG103" s="221"/>
      <c r="AH103" s="221"/>
      <c r="AI103" s="221"/>
      <c r="AJ103" s="221"/>
      <c r="AK103" s="221"/>
      <c r="AL103" s="125"/>
      <c r="AM103" s="124"/>
      <c r="AN103" s="250"/>
      <c r="AO103" s="221"/>
      <c r="AP103" s="125"/>
    </row>
    <row r="104" spans="1:292" ht="18.600000000000001" thickBot="1" x14ac:dyDescent="0.4">
      <c r="B104" s="51">
        <v>104</v>
      </c>
      <c r="C104" s="794" t="s">
        <v>964</v>
      </c>
      <c r="D104" s="409" t="s">
        <v>965</v>
      </c>
      <c r="E104" s="407"/>
      <c r="F104" s="408"/>
      <c r="G104" s="408"/>
      <c r="H104" s="408" t="s">
        <v>966</v>
      </c>
      <c r="I104" s="408" t="s">
        <v>967</v>
      </c>
      <c r="J104" s="408" t="s">
        <v>968</v>
      </c>
      <c r="K104" s="867" t="s">
        <v>969</v>
      </c>
      <c r="L104" s="408" t="s">
        <v>970</v>
      </c>
      <c r="M104" s="868"/>
      <c r="N104" s="869" t="s">
        <v>971</v>
      </c>
      <c r="O104" s="106"/>
      <c r="P104" s="209"/>
      <c r="Q104" s="209"/>
      <c r="R104" s="107"/>
      <c r="S104" s="122"/>
      <c r="T104" s="225"/>
      <c r="U104" s="225"/>
      <c r="V104" s="468"/>
      <c r="W104" s="122"/>
      <c r="X104" s="225"/>
      <c r="Y104" s="225"/>
      <c r="Z104" s="123"/>
      <c r="AA104" s="122"/>
      <c r="AB104" s="225"/>
      <c r="AC104" s="225"/>
      <c r="AD104" s="225"/>
      <c r="AE104" s="225"/>
      <c r="AF104" s="225"/>
      <c r="AG104" s="225"/>
      <c r="AH104" s="225"/>
      <c r="AI104" s="225"/>
      <c r="AJ104" s="225"/>
      <c r="AK104" s="225"/>
      <c r="AL104" s="123"/>
      <c r="AM104" s="122"/>
      <c r="AN104" s="750" t="s">
        <v>416</v>
      </c>
      <c r="AO104" s="225"/>
      <c r="AP104" s="123">
        <v>15</v>
      </c>
    </row>
    <row r="105" spans="1:292" ht="18.600000000000001" thickBot="1" x14ac:dyDescent="0.4">
      <c r="B105" s="25">
        <v>103</v>
      </c>
      <c r="C105" s="26" t="s">
        <v>972</v>
      </c>
      <c r="D105" s="381"/>
      <c r="E105" s="421"/>
      <c r="F105" s="422"/>
      <c r="G105" s="422"/>
      <c r="H105" s="422" t="s">
        <v>973</v>
      </c>
      <c r="I105" s="422" t="s">
        <v>974</v>
      </c>
      <c r="J105" s="422" t="s">
        <v>347</v>
      </c>
      <c r="K105" s="809" t="s">
        <v>975</v>
      </c>
      <c r="L105" s="422" t="s">
        <v>976</v>
      </c>
      <c r="M105" s="1126"/>
      <c r="N105" s="653" t="s">
        <v>977</v>
      </c>
      <c r="O105" s="124"/>
      <c r="P105" s="221"/>
      <c r="Q105" s="221"/>
      <c r="R105" s="125"/>
      <c r="S105" s="110"/>
      <c r="T105" s="214"/>
      <c r="U105" s="214"/>
      <c r="V105" s="111"/>
      <c r="W105" s="110"/>
      <c r="X105" s="214"/>
      <c r="Y105" s="214"/>
      <c r="Z105" s="111"/>
      <c r="AA105" s="110"/>
      <c r="AB105" s="214"/>
      <c r="AC105" s="214"/>
      <c r="AD105" s="214"/>
      <c r="AE105" s="214"/>
      <c r="AF105" s="214"/>
      <c r="AG105" s="214"/>
      <c r="AH105" s="214"/>
      <c r="AI105" s="214"/>
      <c r="AJ105" s="214"/>
      <c r="AK105" s="214"/>
      <c r="AL105" s="111"/>
      <c r="AM105" s="110"/>
      <c r="AN105" s="354"/>
      <c r="AO105" s="214"/>
      <c r="AP105" s="111"/>
    </row>
    <row r="106" spans="1:292" ht="18" x14ac:dyDescent="0.35">
      <c r="B106" s="2"/>
      <c r="C106" s="2"/>
      <c r="D106" s="2"/>
      <c r="E106" s="1408"/>
      <c r="F106" s="1408"/>
      <c r="G106" s="1408"/>
      <c r="H106" s="1408"/>
      <c r="I106" s="1408"/>
      <c r="J106" s="1408"/>
      <c r="K106" s="1407"/>
      <c r="L106" s="1408"/>
      <c r="M106" s="2"/>
      <c r="N106" s="1406"/>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row>
    <row r="107" spans="1:292" ht="15" customHeight="1" x14ac:dyDescent="0.35">
      <c r="O107" s="1">
        <f>+COUNTIF(O6:O105, "ja")</f>
        <v>43</v>
      </c>
    </row>
    <row r="108" spans="1:292" ht="15" customHeight="1" x14ac:dyDescent="0.35"/>
    <row r="109" spans="1:292" ht="15" customHeight="1" x14ac:dyDescent="0.35"/>
    <row r="110" spans="1:292" ht="15" customHeight="1" x14ac:dyDescent="0.35">
      <c r="C110" s="1459" t="s">
        <v>978</v>
      </c>
      <c r="D110" s="1461">
        <f>+COUNTA(C6:C105)</f>
        <v>100</v>
      </c>
      <c r="N110" s="1373"/>
      <c r="S110" s="1373"/>
    </row>
    <row r="111" spans="1:292" ht="18.75" customHeight="1" x14ac:dyDescent="0.35">
      <c r="C111" s="1460" t="s">
        <v>979</v>
      </c>
      <c r="D111" s="1462">
        <f>+COUNTA(_xlfn.UNIQUE(G6:G105))-1</f>
        <v>3</v>
      </c>
      <c r="N111" s="1373"/>
      <c r="S111" s="1373"/>
    </row>
    <row r="112" spans="1:292" ht="18.75" customHeight="1" x14ac:dyDescent="0.35">
      <c r="C112" s="1458" t="s">
        <v>980</v>
      </c>
      <c r="D112" s="1463">
        <f>+COUNTA(G6:G105)</f>
        <v>13</v>
      </c>
      <c r="S112" s="1373"/>
    </row>
    <row r="113" spans="19:19" ht="18.75" customHeight="1" x14ac:dyDescent="0.35">
      <c r="S113" s="1373"/>
    </row>
    <row r="114" spans="19:19" ht="18.75" customHeight="1" x14ac:dyDescent="0.35">
      <c r="S114" s="1373"/>
    </row>
  </sheetData>
  <autoFilter ref="A5:KH105" xr:uid="{6DBE186A-71F5-4C12-8AF6-92396673F643}"/>
  <hyperlinks>
    <hyperlink ref="N11" r:id="rId1" xr:uid="{7833AF40-4115-4423-89DE-DB1CE9340CC2}"/>
    <hyperlink ref="N12" r:id="rId2" xr:uid="{8C70EA7E-7748-4950-A1DC-70D78ED9D137}"/>
    <hyperlink ref="N13" r:id="rId3" xr:uid="{BBCE98C1-3DD6-45E5-80FA-D2906B8D82CF}"/>
    <hyperlink ref="N14" r:id="rId4" xr:uid="{DCB87D38-3F51-4CA8-8939-F4991A579F33}"/>
    <hyperlink ref="N15" r:id="rId5" xr:uid="{8829C416-EE65-4D26-ADB4-27B316A8FCEE}"/>
    <hyperlink ref="N16" r:id="rId6" xr:uid="{E27FA514-C043-49FD-A284-EA02351CDC61}"/>
    <hyperlink ref="N18" r:id="rId7" xr:uid="{ACB3BC5B-5DE9-4FC4-8279-741B5062978E}"/>
    <hyperlink ref="N19" r:id="rId8" xr:uid="{61D5818A-CC66-44C8-B993-0B0C38B369CD}"/>
    <hyperlink ref="N20" r:id="rId9" xr:uid="{5A1DDEB2-7384-4817-8434-11092ECF9240}"/>
    <hyperlink ref="N21" r:id="rId10" xr:uid="{13349414-86D9-49B1-BBE5-A9532ACE4CF8}"/>
    <hyperlink ref="N22" r:id="rId11" xr:uid="{EFEDA90D-A39F-43B9-9F13-1E55B1999C20}"/>
    <hyperlink ref="N23" r:id="rId12" xr:uid="{27A7FB3A-8451-4B73-BAF3-2176DE3CFB50}"/>
    <hyperlink ref="N24" r:id="rId13" xr:uid="{B1BBAD00-71C0-42B5-AB02-FF485B1CE01F}"/>
    <hyperlink ref="N25" r:id="rId14" xr:uid="{CD54984F-A0FF-4E1C-B355-D4CA060876BA}"/>
    <hyperlink ref="N28" r:id="rId15" xr:uid="{234BF694-6BFC-46E5-B021-FE5DFE0FBA5D}"/>
    <hyperlink ref="N32" r:id="rId16" xr:uid="{57BE12D1-2FD3-4ACB-B6B6-2BFD14678434}"/>
    <hyperlink ref="N31" r:id="rId17" xr:uid="{9439CB6B-AF16-4C3C-83EF-40B8177F420D}"/>
    <hyperlink ref="N33" r:id="rId18" xr:uid="{B8E52A6E-FACE-47C8-85F4-39DD52023F3E}"/>
    <hyperlink ref="N34" r:id="rId19" xr:uid="{3E85445B-0FCA-43D7-89DB-60A032B483AC}"/>
    <hyperlink ref="N35" r:id="rId20" xr:uid="{9C140EB1-1A27-46D0-B687-87B6CACF7B22}"/>
    <hyperlink ref="N36" r:id="rId21" xr:uid="{D5EE35AA-0E73-43FB-91DF-A88CB51D86D4}"/>
    <hyperlink ref="N37" r:id="rId22" xr:uid="{44CFD646-3F36-4DBE-B897-076ED3501A30}"/>
    <hyperlink ref="N38" r:id="rId23" xr:uid="{6342F9C4-5C71-41D2-8EBD-3E3DC72809C5}"/>
    <hyperlink ref="N39" r:id="rId24" xr:uid="{32151FF9-263C-43C1-9813-04EB3D6E3F13}"/>
    <hyperlink ref="N40" r:id="rId25" xr:uid="{1644499E-DE50-45CA-AE93-1C8484A7CCCE}"/>
    <hyperlink ref="N41" r:id="rId26" xr:uid="{4CDF36A0-2C52-48D2-8470-719EDA1A74B7}"/>
    <hyperlink ref="N43" r:id="rId27" xr:uid="{019CB2C6-2828-482F-8E28-61EB5D9EE2C1}"/>
    <hyperlink ref="N44" r:id="rId28" xr:uid="{04B960D2-625B-4F34-A251-CF1F09562ABE}"/>
    <hyperlink ref="N45" r:id="rId29" xr:uid="{A3EAF7CF-CE46-4FBC-BE2A-986D16D34403}"/>
    <hyperlink ref="N47" r:id="rId30" xr:uid="{034149CC-A931-4766-A893-9DEB173A0070}"/>
    <hyperlink ref="N48" r:id="rId31" xr:uid="{E377EE09-CECC-461E-B78F-743FD6585601}"/>
    <hyperlink ref="N49" r:id="rId32" xr:uid="{190C6EF3-2458-4EE2-ACF7-52F50F612579}"/>
    <hyperlink ref="N52" r:id="rId33" xr:uid="{C08E7D89-A54B-419A-86AF-32DB49B01B84}"/>
    <hyperlink ref="N50" r:id="rId34" xr:uid="{50FF9226-ABE1-473B-800F-5F43B9CD1740}"/>
    <hyperlink ref="N51" r:id="rId35" xr:uid="{5B180AD1-29E1-4F2D-B5A1-5E18527DA265}"/>
    <hyperlink ref="N53" r:id="rId36" xr:uid="{32C64E75-C7D3-4A4C-B8AD-FBCEBDBC1A35}"/>
    <hyperlink ref="N54" r:id="rId37" xr:uid="{B47C470C-2165-44B5-B079-460C6C418F46}"/>
    <hyperlink ref="C56" r:id="rId38" display="http://www.misterdutch.nl/" xr:uid="{79D36947-C5E9-46B5-97D5-66A1CE35DD26}"/>
    <hyperlink ref="N56" r:id="rId39" xr:uid="{6542BD3B-FC51-4A1B-82BC-1A19ABD58778}"/>
    <hyperlink ref="N57" r:id="rId40" xr:uid="{64681667-18C6-4376-915A-97D530007BFE}"/>
    <hyperlink ref="N58" r:id="rId41" xr:uid="{551E977A-95F2-4368-966A-54F9167E8B4A}"/>
    <hyperlink ref="N59" r:id="rId42" xr:uid="{B1C64E13-0A53-4C4F-8935-03C33B8382EE}"/>
    <hyperlink ref="N60" r:id="rId43" xr:uid="{38E6A05F-FF45-49DE-A77E-4B777DCC84B4}"/>
    <hyperlink ref="N61" r:id="rId44" xr:uid="{8757551C-DB02-4E34-BE72-BE1B7ACD7EA2}"/>
    <hyperlink ref="N62" r:id="rId45" xr:uid="{E1312238-FDBB-4E0D-94E6-E6ECAE5CE0E1}"/>
    <hyperlink ref="N63" r:id="rId46" display="https://www.nlactief.nl/" xr:uid="{D55F59E3-0BA6-4751-9E0F-81F74D811F43}"/>
    <hyperlink ref="N64" r:id="rId47" xr:uid="{E6B6AA7D-1EB5-47D9-8D5D-15C7118AB200}"/>
    <hyperlink ref="N68" r:id="rId48" xr:uid="{A2883725-7AA0-4A03-8481-6277A6D6ABF5}"/>
    <hyperlink ref="N71" r:id="rId49" xr:uid="{29272758-03B4-4A1A-8CF6-BE5F74CED9FE}"/>
    <hyperlink ref="N74" r:id="rId50" xr:uid="{E2079117-3174-46D8-851E-91D2797E2D03}"/>
    <hyperlink ref="N75" r:id="rId51" xr:uid="{923338C6-4D63-4670-AF12-91E7C26F6D91}"/>
    <hyperlink ref="N72" r:id="rId52" xr:uid="{DB204158-BE74-4E6C-8EB1-198D2B7CF0CD}"/>
    <hyperlink ref="N76" r:id="rId53" xr:uid="{D42CF5AA-295F-4730-8DA3-44C607CE2205}"/>
    <hyperlink ref="N77" r:id="rId54" xr:uid="{D4467394-8531-4903-9D09-A7AD112EA91B}"/>
    <hyperlink ref="N78" r:id="rId55" xr:uid="{914AE02A-316B-4589-9083-68BFFBAA8948}"/>
    <hyperlink ref="N79" r:id="rId56" xr:uid="{900C2793-52E9-4120-BD73-8ECC13EE9F4F}"/>
    <hyperlink ref="N80" r:id="rId57" xr:uid="{13868016-DD1B-4356-9143-C27F9AD71C98}"/>
    <hyperlink ref="N81" r:id="rId58" xr:uid="{25EBE9A1-F1C2-4661-AEDE-D4E0100AC7D0}"/>
    <hyperlink ref="N82" r:id="rId59" xr:uid="{3B9F2B74-C7A5-4D64-8BDC-2FCA19DA9E5B}"/>
    <hyperlink ref="N83" r:id="rId60" xr:uid="{818EB38F-8883-4F46-8DCB-2094CA7EE735}"/>
    <hyperlink ref="N84" r:id="rId61" xr:uid="{6BDBB64C-FB2B-48EF-BA53-A61BA2C6DBAF}"/>
    <hyperlink ref="N73" r:id="rId62" xr:uid="{BBFDDAF5-3D09-4A9D-B980-4345EB9EABB2}"/>
    <hyperlink ref="N85" r:id="rId63" xr:uid="{E3270666-C34A-48D0-947E-31CB5AF3258A}"/>
    <hyperlink ref="N86" r:id="rId64" xr:uid="{FA4A1C20-A993-4ECC-BC32-D8FAA7ADE693}"/>
    <hyperlink ref="N87" r:id="rId65" xr:uid="{B88A439F-EB0D-41ED-BE7C-EA65CB8502B3}"/>
    <hyperlink ref="N89" r:id="rId66" xr:uid="{EE183DA6-B092-4662-BC38-3697630D7C91}"/>
    <hyperlink ref="N90" r:id="rId67" xr:uid="{8360C058-9157-4B11-9D2A-E7E197025110}"/>
    <hyperlink ref="N91" r:id="rId68" xr:uid="{933050CB-1A29-43A0-927C-07F940E95E79}"/>
    <hyperlink ref="N92" r:id="rId69" xr:uid="{14ABB652-C349-4FB0-A2D3-CFEACC8D1D5D}"/>
    <hyperlink ref="N93" r:id="rId70" xr:uid="{73873465-6AF5-4FDD-8EE3-850CC8CD4EAB}"/>
    <hyperlink ref="N94" r:id="rId71" xr:uid="{35EA5FCD-7DD1-4F2F-B0D7-64AB9BD679A9}"/>
    <hyperlink ref="N95" r:id="rId72" xr:uid="{B9B1C17C-100D-4703-B667-023109CDDCFA}"/>
    <hyperlink ref="N96" r:id="rId73" xr:uid="{5FF0483A-2481-4AB1-89CF-DDE9247E7EA9}"/>
    <hyperlink ref="N97" r:id="rId74" xr:uid="{F6983E47-C1FE-4E09-8CBE-38E3BC3A373F}"/>
    <hyperlink ref="N98" r:id="rId75" xr:uid="{0D2817AF-824C-4CE7-B019-3FE22EA6BD83}"/>
    <hyperlink ref="N99" r:id="rId76" xr:uid="{13A2CF92-2D4B-47B8-92D6-C4BA7D438749}"/>
    <hyperlink ref="N101" r:id="rId77" xr:uid="{F839FAF5-C6CD-4BF3-9217-76150E2EC11B}"/>
    <hyperlink ref="N102" r:id="rId78" xr:uid="{C12BA469-0C31-4EF7-A657-E85ECF8AC9E9}"/>
    <hyperlink ref="N103" r:id="rId79" xr:uid="{513B9963-4917-4BA9-91EA-8A75694991D0}"/>
    <hyperlink ref="N105" r:id="rId80" xr:uid="{D552A941-1EE9-4F05-B531-68EE4DEC21CF}"/>
    <hyperlink ref="N7" r:id="rId81" xr:uid="{66DC5BF5-A8E6-44B8-85E6-6C3201162BBD}"/>
    <hyperlink ref="N9" r:id="rId82" xr:uid="{2043FA33-7E68-4C2D-9CE5-C04C53F021FC}"/>
    <hyperlink ref="N17" r:id="rId83" xr:uid="{38A72CA3-233B-4256-97EB-BC2E547897EE}"/>
    <hyperlink ref="N42" r:id="rId84" xr:uid="{8BB0A3EA-0674-4442-BE3F-1C44EB794F55}"/>
    <hyperlink ref="N88" r:id="rId85" xr:uid="{CCF86C3F-8B5B-4E86-88D0-CC1FACEDDA72}"/>
    <hyperlink ref="N27" r:id="rId86" xr:uid="{C0FA455F-A954-438E-84BE-DB28448C993C}"/>
    <hyperlink ref="N10" r:id="rId87" xr:uid="{7284BB92-7F7E-4391-98CC-DDD8B19971F3}"/>
    <hyperlink ref="N55" r:id="rId88" xr:uid="{2079E5FF-9810-462F-ADB4-FF39BB61F4D1}"/>
    <hyperlink ref="N26" r:id="rId89" xr:uid="{665A3B6D-3C17-48D9-A856-95B02025F09F}"/>
    <hyperlink ref="N67" r:id="rId90" xr:uid="{057F12CB-8296-437C-BF88-A375B02F1E41}"/>
    <hyperlink ref="N66" r:id="rId91" xr:uid="{D854919E-D2B1-4AFB-9147-EEC398A1CE77}"/>
    <hyperlink ref="N70" r:id="rId92" xr:uid="{98B4A607-D8CB-459F-BDA0-C2838379026A}"/>
    <hyperlink ref="N65" r:id="rId93" xr:uid="{D5A11108-DA4C-456C-AAA7-3F105C9F7B7B}"/>
    <hyperlink ref="N6" r:id="rId94" xr:uid="{D02475BA-FCF6-464D-877E-886ED207EB24}"/>
    <hyperlink ref="N46" r:id="rId95" xr:uid="{D63F751E-359A-4845-AE2D-45573F3CEBDB}"/>
    <hyperlink ref="N104" r:id="rId96" xr:uid="{402177CF-A728-4EB8-ABA9-98F51FFA3EE9}"/>
    <hyperlink ref="K19" r:id="rId97" xr:uid="{AEFE830C-A590-4879-9DF9-1E851F355E34}"/>
    <hyperlink ref="K7" r:id="rId98" display="mailto:info@amn.nl" xr:uid="{8AB721DC-9604-4323-B8D0-EBD11EF01314}"/>
    <hyperlink ref="K8" r:id="rId99" xr:uid="{D2379DCA-BBE1-4A35-A9CF-5101FC8CEF57}"/>
    <hyperlink ref="K9" r:id="rId100" xr:uid="{B699EBDE-3EB3-42EE-A342-E5668036E483}"/>
    <hyperlink ref="L9" r:id="rId101" display="tel:0031334612159" xr:uid="{9203D1A7-EFAE-4BB7-AA9D-0D825E0569D8}"/>
    <hyperlink ref="K10" r:id="rId102" xr:uid="{4BAEFFCF-A37B-4EB1-A8EE-6B4F2F8FE73E}"/>
    <hyperlink ref="K11" r:id="rId103" xr:uid="{2AF797A2-3127-424F-B232-5919CDE61633}"/>
    <hyperlink ref="K12" r:id="rId104" xr:uid="{77395F1E-8D7B-4445-9481-A6F872B3154D}"/>
    <hyperlink ref="K13" r:id="rId105" xr:uid="{DACB8056-CEC4-4551-96B6-69D408C0A40B}"/>
    <hyperlink ref="K28" r:id="rId106" xr:uid="{A3193F3B-6386-4E29-AE82-428334D85A26}"/>
    <hyperlink ref="K37" r:id="rId107" xr:uid="{85292A24-A577-4933-9C90-9B79B006839A}"/>
    <hyperlink ref="K38" r:id="rId108" xr:uid="{F2FA46AA-1703-4381-955A-9D6930E33FCD}"/>
    <hyperlink ref="K39" r:id="rId109" xr:uid="{730ECF1D-954B-4BAB-A614-525E30FE6C7A}"/>
    <hyperlink ref="K40" r:id="rId110" xr:uid="{98513BAA-4CD0-4D0A-AAC2-9FF160DAFA45}"/>
    <hyperlink ref="K41" r:id="rId111" xr:uid="{5021EFF5-A9E1-4FEE-B9C1-05E8CED2B251}"/>
    <hyperlink ref="K42" r:id="rId112" xr:uid="{4D3A21B3-08D7-4BB9-B0F6-25A940867462}"/>
    <hyperlink ref="K43" r:id="rId113" xr:uid="{95BF3AE6-288C-4CA8-9B93-893293FE969E}"/>
    <hyperlink ref="K44" r:id="rId114" xr:uid="{43CAF932-BE6A-417A-AB70-588A630B405E}"/>
    <hyperlink ref="K45" r:id="rId115" xr:uid="{0E8C7009-CC84-475B-B927-51851DB1BB5B}"/>
    <hyperlink ref="K49" r:id="rId116" xr:uid="{548363D0-0103-4176-8CA4-BCFBE01D68FD}"/>
    <hyperlink ref="K48" r:id="rId117" xr:uid="{28AD00F4-472C-442B-842A-8CD42DECEF01}"/>
    <hyperlink ref="K47" r:id="rId118" xr:uid="{B9B30BBF-B97D-4463-A072-F0FB66FF9BF0}"/>
    <hyperlink ref="K14" r:id="rId119" xr:uid="{F0B007A7-9559-42BF-A574-55639B92D7D6}"/>
    <hyperlink ref="K15" r:id="rId120" xr:uid="{CD927009-90D1-4687-A453-ADB60C9C565A}"/>
    <hyperlink ref="K17" r:id="rId121" xr:uid="{90046B89-B419-4811-B430-81529B9E5EE2}"/>
    <hyperlink ref="K18" r:id="rId122" xr:uid="{00DC63A6-0824-47C2-8875-69867605174E}"/>
    <hyperlink ref="K20" r:id="rId123" xr:uid="{590E6542-A146-4189-AA19-01342494CDAF}"/>
    <hyperlink ref="K21" r:id="rId124" xr:uid="{95AB8FE7-5E63-47EE-BB11-92AC58F747FC}"/>
    <hyperlink ref="K23" r:id="rId125" xr:uid="{1E3493DA-66BD-4668-975C-DA2E5BD5E2A7}"/>
    <hyperlink ref="K24" r:id="rId126" xr:uid="{74BB7919-80A6-4611-AEDF-C3A6AC892FD8}"/>
    <hyperlink ref="K22" r:id="rId127" xr:uid="{E9A93B99-8673-4136-B47D-344A60E250A4}"/>
    <hyperlink ref="K25" r:id="rId128" xr:uid="{ACAC6CFD-FEE6-4764-B1F2-4CA26559D197}"/>
    <hyperlink ref="K26" r:id="rId129" xr:uid="{05ADC88F-1208-4F6D-9A6E-3D0D800AD93F}"/>
    <hyperlink ref="K27" r:id="rId130" xr:uid="{E593F20F-FED1-48AB-98CE-78CB48AAA6A3}"/>
    <hyperlink ref="K31" r:id="rId131" xr:uid="{0AA9C872-4DF5-40D9-942E-99BEAF649467}"/>
    <hyperlink ref="K32" r:id="rId132" xr:uid="{0C87F7CA-AB2C-4623-948E-4B881A0C044E}"/>
    <hyperlink ref="K33" r:id="rId133" xr:uid="{AFC3B61F-CA2B-495E-8E61-AC00701928F4}"/>
    <hyperlink ref="K34" r:id="rId134" xr:uid="{6D686AC5-6C86-4993-BC93-2DF7D2FD9056}"/>
    <hyperlink ref="K35" r:id="rId135" xr:uid="{937B9DC1-A3BC-46CB-9EF8-3DAF627C0932}"/>
    <hyperlink ref="K36" r:id="rId136" xr:uid="{44E77086-3501-4605-AD7E-6BE4FF4A4A4C}"/>
    <hyperlink ref="K50" r:id="rId137" xr:uid="{3CEB3CDD-7815-4908-966F-0F59F2DE22DE}"/>
    <hyperlink ref="K52" r:id="rId138" xr:uid="{41E93F2C-1CD7-40CA-B5DF-D400FB32180C}"/>
    <hyperlink ref="K87" r:id="rId139" xr:uid="{B9B6685F-41F6-4A8F-B4EE-FDD7D8D8EDC9}"/>
    <hyperlink ref="K55" r:id="rId140" xr:uid="{F4A19E42-6598-41F1-86D5-B270316FB242}"/>
    <hyperlink ref="K56" r:id="rId141" xr:uid="{055BB9E6-1D71-4E12-B834-5CDD356CAC19}"/>
    <hyperlink ref="K57" r:id="rId142" xr:uid="{AF6E7395-A4C9-482C-9A5F-091552B883F5}"/>
    <hyperlink ref="K58" r:id="rId143" xr:uid="{A243A73A-DEC5-48B9-BB48-9680B1A54860}"/>
    <hyperlink ref="K59" r:id="rId144" xr:uid="{F5980614-2F7A-4D5F-AD93-817B335F8BF5}"/>
    <hyperlink ref="K60" r:id="rId145" xr:uid="{40B8FD10-F4F4-41A2-8FBC-43C68CB90CEC}"/>
    <hyperlink ref="K61" r:id="rId146" xr:uid="{480F511B-9CB1-4D75-B980-0C4F8E462BBB}"/>
    <hyperlink ref="K62" r:id="rId147" xr:uid="{7427A5C1-EEC4-4135-9282-818DB02E96B7}"/>
    <hyperlink ref="K63" r:id="rId148" xr:uid="{BCC4CFE7-5F84-417E-B318-8158A78A9AC5}"/>
    <hyperlink ref="K73" r:id="rId149" xr:uid="{D7989B70-1C15-4164-AD1C-3D10472681D6}"/>
    <hyperlink ref="K70" r:id="rId150" xr:uid="{53A2F90C-1E05-49F7-B989-00D0D1D3D3AD}"/>
    <hyperlink ref="K74" r:id="rId151" xr:uid="{8519573B-3B2E-4767-BE86-64B748076633}"/>
    <hyperlink ref="K75" r:id="rId152" xr:uid="{88729D17-B5A1-4D9C-A781-32F9D93697BF}"/>
    <hyperlink ref="K77" r:id="rId153" xr:uid="{FB3A5385-1CA6-422F-905A-330C9D8C5465}"/>
    <hyperlink ref="K78" r:id="rId154" xr:uid="{E84ABAC6-713A-4F7D-AA92-A72381696846}"/>
    <hyperlink ref="K72" r:id="rId155" xr:uid="{03A86EA8-C2DD-437F-A9B9-CF08251A3324}"/>
    <hyperlink ref="K80" r:id="rId156" xr:uid="{29187F2C-FCF2-4370-9C8B-2BEFEA707D4A}"/>
    <hyperlink ref="K81" r:id="rId157" xr:uid="{143DCB8C-63BB-48EE-A196-59BC064FFDEC}"/>
    <hyperlink ref="K82" r:id="rId158" xr:uid="{13BC3536-D834-4E88-87F1-5FB49598C9DB}"/>
    <hyperlink ref="K83" r:id="rId159" xr:uid="{A22CCA5C-B1A4-4BF8-B3E6-5A42E88DCE52}"/>
    <hyperlink ref="K88" r:id="rId160" xr:uid="{B670F03F-B992-4E30-BA51-A76B7A1FBBFB}"/>
    <hyperlink ref="K89" r:id="rId161" xr:uid="{0B859661-1B06-493B-A299-A4B83A5D8DB9}"/>
    <hyperlink ref="K90" r:id="rId162" xr:uid="{885A5B2B-1E28-4175-8383-BC0D18705449}"/>
    <hyperlink ref="K91" r:id="rId163" xr:uid="{8E8F9A80-9725-46D9-BD7A-F4C0692D6824}"/>
    <hyperlink ref="K92" r:id="rId164" xr:uid="{79BAFC4E-3CE8-4AF4-9548-BFD19F36F9EB}"/>
    <hyperlink ref="K93" r:id="rId165" xr:uid="{996BCF70-4168-40A4-ABB4-DF1AEE3EBAA9}"/>
    <hyperlink ref="K94" r:id="rId166" xr:uid="{ED36A9B1-21D8-4B07-96D4-9E7D70D0D6F2}"/>
    <hyperlink ref="K95" r:id="rId167" xr:uid="{1991B2AC-22B7-4648-8A51-A2CC2CCFB7E7}"/>
    <hyperlink ref="K96" r:id="rId168" xr:uid="{69F3D4DD-4687-4A15-91C2-CCEE94F02D62}"/>
    <hyperlink ref="K98" r:id="rId169" xr:uid="{78B7DEA2-D6F0-42A5-8B37-30331209A7ED}"/>
    <hyperlink ref="K99" r:id="rId170" xr:uid="{39359468-4C0F-4BBF-B041-EF08A2956874}"/>
    <hyperlink ref="K101" r:id="rId171" xr:uid="{9348B31E-1B34-4507-921F-DAC0A68BEAF3}"/>
    <hyperlink ref="K76" r:id="rId172" xr:uid="{F0944477-CED3-480D-A7A4-84B15D5B3529}"/>
    <hyperlink ref="K103" r:id="rId173" xr:uid="{9069634F-6901-414E-8385-62A72DE039ED}"/>
    <hyperlink ref="K104" r:id="rId174" xr:uid="{9579DA35-C219-4F5D-9B9A-A8BCE9342E00}"/>
    <hyperlink ref="K105" r:id="rId175" xr:uid="{C82AD28C-E938-417A-ACC5-E872EF4D2329}"/>
    <hyperlink ref="K100" r:id="rId176" xr:uid="{D31F3DA5-1974-4263-A817-8A5B8C78A723}"/>
    <hyperlink ref="K30" r:id="rId177" xr:uid="{2813A6A6-1CAC-478E-9A27-BE06AE4DAC57}"/>
    <hyperlink ref="N30" r:id="rId178" xr:uid="{0FB8B57A-F40C-49B6-B087-B55F5D8C6B14}"/>
    <hyperlink ref="K51" r:id="rId179" display="mailto:contact@litop.nl" xr:uid="{FEF2E055-BCAA-4F07-8ECC-70A61C64456C}"/>
    <hyperlink ref="K29" r:id="rId180" xr:uid="{BD7F4AE9-2CD6-4D17-90F8-0108869B4B14}"/>
    <hyperlink ref="N29" r:id="rId181" xr:uid="{516D321B-2075-464B-A55F-4585004433EE}"/>
  </hyperlinks>
  <pageMargins left="0.7" right="0.7" top="0.75" bottom="0.75" header="0.3" footer="0.3"/>
  <legacyDrawing r:id="rId18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4690-71AC-4D93-9B2A-151479B07BBA}">
  <dimension ref="B1:T33"/>
  <sheetViews>
    <sheetView workbookViewId="0">
      <selection activeCell="B3" sqref="B3"/>
    </sheetView>
  </sheetViews>
  <sheetFormatPr defaultRowHeight="14.4" x14ac:dyDescent="0.3"/>
  <cols>
    <col min="1" max="1" width="1.6640625" customWidth="1"/>
    <col min="2" max="2" width="59.109375" bestFit="1" customWidth="1"/>
    <col min="3" max="3" width="24.109375" customWidth="1"/>
    <col min="4" max="4" width="33.33203125" customWidth="1"/>
    <col min="5" max="6" width="30.6640625" customWidth="1"/>
    <col min="7" max="7" width="41.6640625" customWidth="1"/>
    <col min="8" max="8" width="45.109375" customWidth="1"/>
    <col min="9" max="9" width="51.33203125" customWidth="1"/>
    <col min="10" max="10" width="30.6640625" customWidth="1"/>
    <col min="11" max="11" width="30.33203125" customWidth="1"/>
    <col min="12" max="13" width="16.5546875" customWidth="1"/>
    <col min="14" max="14" width="11.5546875" customWidth="1"/>
    <col min="15" max="15" width="24.33203125" customWidth="1"/>
    <col min="16" max="16" width="16.88671875" bestFit="1" customWidth="1"/>
    <col min="17" max="17" width="19.88671875" customWidth="1"/>
    <col min="18" max="18" width="32.88671875" customWidth="1"/>
    <col min="19" max="19" width="13.6640625" customWidth="1"/>
    <col min="20" max="20" width="15" customWidth="1"/>
  </cols>
  <sheetData>
    <row r="1" spans="2:20" ht="10.199999999999999" customHeight="1" thickBot="1" x14ac:dyDescent="0.35"/>
    <row r="2" spans="2:20" ht="28.8" x14ac:dyDescent="0.55000000000000004">
      <c r="B2" s="551" t="s">
        <v>172</v>
      </c>
      <c r="C2" s="586"/>
      <c r="D2" s="586"/>
      <c r="E2" s="149"/>
      <c r="F2" s="149"/>
      <c r="G2" s="149"/>
      <c r="H2" s="149"/>
      <c r="I2" s="149"/>
      <c r="J2" s="149"/>
      <c r="K2" s="149"/>
      <c r="L2" s="149"/>
      <c r="M2" s="149"/>
      <c r="N2" s="149"/>
      <c r="O2" s="489"/>
      <c r="P2" s="489"/>
      <c r="Q2" s="586"/>
      <c r="R2" s="489"/>
      <c r="S2" s="596"/>
    </row>
    <row r="3" spans="2:20" ht="23.4" customHeight="1" x14ac:dyDescent="0.45">
      <c r="B3" s="442" t="s">
        <v>6</v>
      </c>
      <c r="C3" s="361" t="s">
        <v>981</v>
      </c>
      <c r="D3" s="361"/>
      <c r="E3" s="358"/>
      <c r="F3" s="358" t="s">
        <v>982</v>
      </c>
      <c r="G3" s="358"/>
      <c r="H3" s="358"/>
      <c r="I3" s="367"/>
      <c r="J3" s="368"/>
      <c r="K3" s="367"/>
      <c r="L3" s="441" t="s">
        <v>118</v>
      </c>
      <c r="M3" s="358"/>
      <c r="N3" s="367"/>
      <c r="O3" s="441" t="s">
        <v>125</v>
      </c>
      <c r="P3" s="702"/>
      <c r="Q3" s="442" t="s">
        <v>134</v>
      </c>
      <c r="R3" s="490"/>
      <c r="S3" s="597"/>
    </row>
    <row r="4" spans="2:20" ht="23.4" customHeight="1" x14ac:dyDescent="0.35">
      <c r="B4" s="362"/>
      <c r="C4" s="490" t="s">
        <v>983</v>
      </c>
      <c r="D4" s="361"/>
      <c r="E4" s="358"/>
      <c r="F4" s="358"/>
      <c r="G4" s="358"/>
      <c r="H4" s="358"/>
      <c r="I4" s="367"/>
      <c r="J4" s="362" t="s">
        <v>113</v>
      </c>
      <c r="K4" s="367"/>
      <c r="L4" s="358"/>
      <c r="M4" s="358"/>
      <c r="N4" s="367"/>
      <c r="O4" s="598"/>
      <c r="P4" s="490"/>
      <c r="Q4" s="362" t="s">
        <v>984</v>
      </c>
      <c r="R4" s="490" t="s">
        <v>985</v>
      </c>
      <c r="S4" s="597" t="s">
        <v>986</v>
      </c>
      <c r="T4" s="490"/>
    </row>
    <row r="5" spans="2:20" ht="20.399999999999999" customHeight="1" thickBot="1" x14ac:dyDescent="0.4">
      <c r="B5" s="591" t="s">
        <v>7</v>
      </c>
      <c r="C5" s="1374" t="s">
        <v>987</v>
      </c>
      <c r="D5" s="595" t="s">
        <v>98</v>
      </c>
      <c r="E5" s="592" t="s">
        <v>103</v>
      </c>
      <c r="F5" s="592" t="s">
        <v>105</v>
      </c>
      <c r="G5" s="592" t="s">
        <v>107</v>
      </c>
      <c r="H5" s="599" t="s">
        <v>109</v>
      </c>
      <c r="I5" s="593" t="s">
        <v>111</v>
      </c>
      <c r="J5" s="1350" t="s">
        <v>114</v>
      </c>
      <c r="K5" s="593" t="s">
        <v>116</v>
      </c>
      <c r="L5" s="938" t="s">
        <v>119</v>
      </c>
      <c r="M5" s="938" t="s">
        <v>121</v>
      </c>
      <c r="N5" s="1343" t="s">
        <v>123</v>
      </c>
      <c r="O5" s="592" t="s">
        <v>130</v>
      </c>
      <c r="P5" s="593" t="s">
        <v>132</v>
      </c>
      <c r="Q5" s="594" t="s">
        <v>988</v>
      </c>
      <c r="R5" s="592" t="s">
        <v>989</v>
      </c>
      <c r="S5" s="593" t="s">
        <v>990</v>
      </c>
    </row>
    <row r="6" spans="2:20" ht="20.399999999999999" customHeight="1" thickBot="1" x14ac:dyDescent="0.4">
      <c r="B6" s="1447" t="s">
        <v>287</v>
      </c>
      <c r="C6" s="1376">
        <f>+COUNTIF(ExamenLeverancierEnPlatform!$E$6:$E$124,Applicatie!B6)</f>
        <v>1</v>
      </c>
      <c r="D6" s="423"/>
      <c r="E6" s="1448"/>
      <c r="F6" s="1448" t="s">
        <v>991</v>
      </c>
      <c r="G6" s="1448" t="s">
        <v>287</v>
      </c>
      <c r="H6" s="1449" t="s">
        <v>992</v>
      </c>
      <c r="I6" s="1351"/>
      <c r="J6" s="1450"/>
      <c r="K6" s="1347">
        <f>_xlfn.XLOOKUP( J6, $B$6:$B$30, $G$6:$G$30)</f>
        <v>0</v>
      </c>
      <c r="L6" s="1451"/>
      <c r="M6" s="1452"/>
      <c r="N6" s="1453"/>
      <c r="O6" s="1448"/>
      <c r="P6" s="1351"/>
      <c r="Q6" s="1454"/>
      <c r="R6" s="1448"/>
      <c r="S6" s="1351"/>
    </row>
    <row r="7" spans="2:20" ht="20.399999999999999" customHeight="1" thickBot="1" x14ac:dyDescent="0.4">
      <c r="B7" s="1389" t="s">
        <v>1464</v>
      </c>
      <c r="C7" s="1375">
        <f>+COUNTIF(ExamenLeverancierEnPlatform!$E$6:$E$124,Applicatie!B7)</f>
        <v>0</v>
      </c>
      <c r="D7" s="1383"/>
      <c r="E7" s="1384"/>
      <c r="F7" s="1384"/>
      <c r="G7" s="1384"/>
      <c r="H7" s="1385"/>
      <c r="I7" s="695"/>
      <c r="J7" s="1386"/>
      <c r="K7" s="1346"/>
      <c r="L7" s="1349"/>
      <c r="M7" s="939"/>
      <c r="N7" s="1345"/>
      <c r="O7" s="1384"/>
      <c r="P7" s="1387"/>
      <c r="Q7" s="1388"/>
      <c r="R7" s="1384"/>
      <c r="S7" s="1387"/>
    </row>
    <row r="8" spans="2:20" ht="20.399999999999999" customHeight="1" thickBot="1" x14ac:dyDescent="0.4">
      <c r="B8" s="1099" t="s">
        <v>994</v>
      </c>
      <c r="C8" s="1376">
        <f>+COUNTIF(ExamenLeverancierEnPlatform!$E$6:$E$124,Applicatie!B8)</f>
        <v>1</v>
      </c>
      <c r="D8" s="775"/>
      <c r="E8" s="1100"/>
      <c r="F8" s="1100" t="s">
        <v>995</v>
      </c>
      <c r="G8" s="1100" t="s">
        <v>996</v>
      </c>
      <c r="H8" s="1101" t="s">
        <v>997</v>
      </c>
      <c r="I8" s="1351" t="s">
        <v>998</v>
      </c>
      <c r="J8" s="1352" t="s">
        <v>999</v>
      </c>
      <c r="K8" s="1347" t="s">
        <v>375</v>
      </c>
      <c r="L8" s="1348"/>
      <c r="M8" s="1102"/>
      <c r="N8" s="1344"/>
      <c r="O8" s="1100"/>
      <c r="P8" s="1103" t="s">
        <v>1000</v>
      </c>
      <c r="Q8" s="1104">
        <v>46003</v>
      </c>
      <c r="R8" s="1100"/>
      <c r="S8" s="1103" t="s">
        <v>1001</v>
      </c>
    </row>
    <row r="9" spans="2:20" ht="20.399999999999999" customHeight="1" thickBot="1" x14ac:dyDescent="0.4">
      <c r="B9" s="697" t="s">
        <v>1002</v>
      </c>
      <c r="C9" s="1375">
        <f>+COUNTIF(ExamenLeverancierEnPlatform!$E$6:$E$124,Applicatie!B9)</f>
        <v>1</v>
      </c>
      <c r="D9" s="698"/>
      <c r="E9" s="666"/>
      <c r="F9" s="664" t="s">
        <v>1003</v>
      </c>
      <c r="G9" s="664" t="s">
        <v>1004</v>
      </c>
      <c r="H9" s="661" t="s">
        <v>1005</v>
      </c>
      <c r="I9" s="695"/>
      <c r="J9" s="660"/>
      <c r="K9" s="1346">
        <f t="shared" ref="K9:K16" si="0">_xlfn.XLOOKUP( J9, $B$6:$B$30, $G$6:$G$30)</f>
        <v>0</v>
      </c>
      <c r="L9" s="1349"/>
      <c r="M9" s="939"/>
      <c r="N9" s="1345"/>
      <c r="O9" s="666"/>
      <c r="P9" s="667"/>
      <c r="Q9" s="700"/>
      <c r="R9" s="666"/>
      <c r="S9" s="667"/>
    </row>
    <row r="10" spans="2:20" ht="20.399999999999999" customHeight="1" thickBot="1" x14ac:dyDescent="0.4">
      <c r="B10" s="1105" t="s">
        <v>1006</v>
      </c>
      <c r="C10" s="1376">
        <f>+COUNTIF(ExamenLeverancierEnPlatform!$E$6:$E$124,Applicatie!B10)</f>
        <v>0</v>
      </c>
      <c r="D10" s="1106"/>
      <c r="E10" s="1107"/>
      <c r="F10" s="1097" t="s">
        <v>1007</v>
      </c>
      <c r="G10" s="1097" t="s">
        <v>1008</v>
      </c>
      <c r="H10" s="696"/>
      <c r="I10" s="1351"/>
      <c r="J10" s="1094"/>
      <c r="K10" s="1347">
        <f t="shared" si="0"/>
        <v>0</v>
      </c>
      <c r="L10" s="1348"/>
      <c r="M10" s="1102"/>
      <c r="N10" s="1344"/>
      <c r="O10" s="1107"/>
      <c r="P10" s="1108"/>
      <c r="Q10" s="1109"/>
      <c r="R10" s="1107"/>
      <c r="S10" s="1108"/>
    </row>
    <row r="11" spans="2:20" ht="20.399999999999999" customHeight="1" thickBot="1" x14ac:dyDescent="0.4">
      <c r="B11" s="697" t="s">
        <v>1009</v>
      </c>
      <c r="C11" s="1375">
        <f>+COUNTIF(ExamenLeverancierEnPlatform!$E$6:$E$124,Applicatie!B11)</f>
        <v>1</v>
      </c>
      <c r="D11" s="698"/>
      <c r="E11" s="666"/>
      <c r="F11" s="664" t="s">
        <v>995</v>
      </c>
      <c r="G11" s="664" t="s">
        <v>1010</v>
      </c>
      <c r="H11" s="661" t="s">
        <v>1011</v>
      </c>
      <c r="I11" s="695"/>
      <c r="J11" s="660"/>
      <c r="K11" s="1346">
        <f t="shared" si="0"/>
        <v>0</v>
      </c>
      <c r="L11" s="1349"/>
      <c r="M11" s="939"/>
      <c r="N11" s="1345"/>
      <c r="O11" s="666"/>
      <c r="P11" s="667"/>
      <c r="Q11" s="700"/>
      <c r="R11" s="666"/>
      <c r="S11" s="667"/>
    </row>
    <row r="12" spans="2:20" ht="20.399999999999999" customHeight="1" thickBot="1" x14ac:dyDescent="0.4">
      <c r="B12" s="1105" t="s">
        <v>666</v>
      </c>
      <c r="C12" s="1376">
        <f>+COUNTIF(ExamenLeverancierEnPlatform!$E$6:$E$124,Applicatie!B12)</f>
        <v>1</v>
      </c>
      <c r="D12" s="1106"/>
      <c r="E12" s="1107"/>
      <c r="F12" s="1097"/>
      <c r="G12" s="1097" t="s">
        <v>666</v>
      </c>
      <c r="H12" s="696" t="s">
        <v>1012</v>
      </c>
      <c r="I12" s="1351"/>
      <c r="J12" s="1094"/>
      <c r="K12" s="1347">
        <f t="shared" si="0"/>
        <v>0</v>
      </c>
      <c r="L12" s="1348"/>
      <c r="M12" s="1102"/>
      <c r="N12" s="1344"/>
      <c r="O12" s="1107"/>
      <c r="P12" s="1108"/>
      <c r="Q12" s="1109"/>
      <c r="R12" s="1107"/>
      <c r="S12" s="1108"/>
    </row>
    <row r="13" spans="2:20" ht="20.399999999999999" customHeight="1" thickBot="1" x14ac:dyDescent="0.4">
      <c r="B13" s="697" t="s">
        <v>1013</v>
      </c>
      <c r="C13" s="1375">
        <f>+COUNTIF(ExamenLeverancierEnPlatform!$E$6:$E$124,Applicatie!B13)</f>
        <v>1</v>
      </c>
      <c r="D13" s="698"/>
      <c r="E13" s="666"/>
      <c r="F13" s="664" t="s">
        <v>991</v>
      </c>
      <c r="G13" s="664" t="s">
        <v>725</v>
      </c>
      <c r="H13" s="664"/>
      <c r="I13" s="695"/>
      <c r="J13" s="660"/>
      <c r="K13" s="1346">
        <f t="shared" si="0"/>
        <v>0</v>
      </c>
      <c r="L13" s="1349"/>
      <c r="M13" s="939"/>
      <c r="N13" s="1345"/>
      <c r="O13" s="666"/>
      <c r="P13" s="667"/>
      <c r="Q13" s="700"/>
      <c r="R13" s="666"/>
      <c r="S13" s="667"/>
    </row>
    <row r="14" spans="2:20" ht="20.399999999999999" customHeight="1" thickBot="1" x14ac:dyDescent="0.4">
      <c r="B14" s="1105" t="s">
        <v>1014</v>
      </c>
      <c r="C14" s="1376">
        <f>+COUNTIF(ExamenLeverancierEnPlatform!$E$6:$E$124,Applicatie!B14)</f>
        <v>1</v>
      </c>
      <c r="D14" s="1106"/>
      <c r="E14" s="1107"/>
      <c r="F14" s="1097" t="s">
        <v>991</v>
      </c>
      <c r="G14" s="1097" t="s">
        <v>725</v>
      </c>
      <c r="H14" s="1097"/>
      <c r="I14" s="1351"/>
      <c r="J14" s="1094"/>
      <c r="K14" s="1347">
        <f t="shared" si="0"/>
        <v>0</v>
      </c>
      <c r="L14" s="1348"/>
      <c r="M14" s="1102"/>
      <c r="N14" s="1344"/>
      <c r="O14" s="1107"/>
      <c r="P14" s="1108"/>
      <c r="Q14" s="1109"/>
      <c r="R14" s="1107"/>
      <c r="S14" s="1108"/>
    </row>
    <row r="15" spans="2:20" ht="20.399999999999999" customHeight="1" thickBot="1" x14ac:dyDescent="0.4">
      <c r="B15" s="697" t="s">
        <v>1015</v>
      </c>
      <c r="C15" s="1375">
        <f>+COUNTIF(ExamenLeverancierEnPlatform!$E$6:$E$124,Applicatie!B15)</f>
        <v>8</v>
      </c>
      <c r="D15" s="417" t="s">
        <v>1015</v>
      </c>
      <c r="E15" s="664" t="s">
        <v>1016</v>
      </c>
      <c r="F15" s="664" t="s">
        <v>1017</v>
      </c>
      <c r="G15" s="664" t="s">
        <v>1004</v>
      </c>
      <c r="H15" s="661" t="s">
        <v>1018</v>
      </c>
      <c r="I15" s="695"/>
      <c r="J15" s="660"/>
      <c r="K15" s="1346">
        <f t="shared" si="0"/>
        <v>0</v>
      </c>
      <c r="L15" s="1349"/>
      <c r="M15" s="939"/>
      <c r="N15" s="1345"/>
      <c r="O15" s="666"/>
      <c r="P15" s="667"/>
      <c r="Q15" s="700"/>
      <c r="R15" s="666"/>
      <c r="S15" s="667"/>
    </row>
    <row r="16" spans="2:20" ht="20.399999999999999" customHeight="1" thickBot="1" x14ac:dyDescent="0.4">
      <c r="B16" s="1105" t="s">
        <v>1016</v>
      </c>
      <c r="C16" s="1376">
        <f>+COUNTIF(ExamenLeverancierEnPlatform!$E$6:$E$124,Applicatie!B16)</f>
        <v>1</v>
      </c>
      <c r="D16" s="410" t="s">
        <v>1015</v>
      </c>
      <c r="E16" s="1107"/>
      <c r="F16" s="1097" t="s">
        <v>1017</v>
      </c>
      <c r="G16" s="1097" t="s">
        <v>1004</v>
      </c>
      <c r="H16" s="696" t="s">
        <v>1018</v>
      </c>
      <c r="I16" s="1351"/>
      <c r="J16" s="1094"/>
      <c r="K16" s="1347">
        <f t="shared" si="0"/>
        <v>0</v>
      </c>
      <c r="L16" s="1348"/>
      <c r="M16" s="1102"/>
      <c r="N16" s="1344"/>
      <c r="O16" s="1107"/>
      <c r="P16" s="1108"/>
      <c r="Q16" s="1109"/>
      <c r="R16" s="1107"/>
      <c r="S16" s="1108"/>
    </row>
    <row r="17" spans="2:19" ht="20.399999999999999" customHeight="1" thickBot="1" x14ac:dyDescent="0.4">
      <c r="B17" s="1105" t="s">
        <v>1019</v>
      </c>
      <c r="C17" s="1376">
        <f>+COUNTIF(ExamenLeverancierEnPlatform!$E$6:$E$124,Applicatie!B17)</f>
        <v>1</v>
      </c>
      <c r="D17" s="410"/>
      <c r="E17" s="1107"/>
      <c r="F17" s="1097" t="s">
        <v>1007</v>
      </c>
      <c r="G17" s="1097" t="s">
        <v>849</v>
      </c>
      <c r="H17" s="696"/>
      <c r="I17" s="1351"/>
      <c r="J17" s="1094"/>
      <c r="K17" s="1347"/>
      <c r="L17" s="1348"/>
      <c r="M17" s="1102"/>
      <c r="N17" s="1344"/>
      <c r="O17" s="1097" t="s">
        <v>130</v>
      </c>
      <c r="P17" s="1273" t="s">
        <v>1020</v>
      </c>
      <c r="Q17" s="1399">
        <v>45689</v>
      </c>
      <c r="R17" s="1107"/>
      <c r="S17" s="1108"/>
    </row>
    <row r="18" spans="2:19" ht="20.399999999999999" customHeight="1" thickBot="1" x14ac:dyDescent="0.4">
      <c r="B18" s="697" t="s">
        <v>1021</v>
      </c>
      <c r="C18" s="1375">
        <f>+COUNTIF(ExamenLeverancierEnPlatform!$E$6:$E$124,Applicatie!B18)</f>
        <v>1</v>
      </c>
      <c r="D18" s="698"/>
      <c r="E18" s="666"/>
      <c r="F18" s="664" t="s">
        <v>1017</v>
      </c>
      <c r="G18" s="664" t="s">
        <v>849</v>
      </c>
      <c r="H18" s="661" t="s">
        <v>1022</v>
      </c>
      <c r="I18" s="695"/>
      <c r="J18" s="660"/>
      <c r="K18" s="1346">
        <f t="shared" ref="K18:K29" si="1">_xlfn.XLOOKUP( J18, $B$6:$B$30, $G$6:$G$30)</f>
        <v>0</v>
      </c>
      <c r="L18" s="1349"/>
      <c r="M18" s="939"/>
      <c r="N18" s="1345"/>
      <c r="O18" s="664" t="s">
        <v>130</v>
      </c>
      <c r="P18" s="665" t="s">
        <v>1020</v>
      </c>
      <c r="Q18" s="1400">
        <v>45689</v>
      </c>
      <c r="R18" s="666"/>
      <c r="S18" s="667"/>
    </row>
    <row r="19" spans="2:19" ht="20.399999999999999" customHeight="1" thickBot="1" x14ac:dyDescent="0.4">
      <c r="B19" s="1105" t="s">
        <v>1023</v>
      </c>
      <c r="C19" s="1376">
        <f>+COUNTIF(ExamenLeverancierEnPlatform!$E$6:$E$124,Applicatie!B19)</f>
        <v>1</v>
      </c>
      <c r="D19" s="1106"/>
      <c r="E19" s="1107"/>
      <c r="F19" s="1097" t="s">
        <v>995</v>
      </c>
      <c r="G19" s="1097" t="s">
        <v>1024</v>
      </c>
      <c r="H19" s="696" t="s">
        <v>1025</v>
      </c>
      <c r="I19" s="1351"/>
      <c r="J19" s="1094"/>
      <c r="K19" s="1347">
        <f t="shared" si="1"/>
        <v>0</v>
      </c>
      <c r="L19" s="1348"/>
      <c r="M19" s="1102"/>
      <c r="N19" s="1344"/>
      <c r="O19" s="1107"/>
      <c r="P19" s="1108"/>
      <c r="Q19" s="1109"/>
      <c r="R19" s="1107"/>
      <c r="S19" s="1108"/>
    </row>
    <row r="20" spans="2:19" ht="20.399999999999999" customHeight="1" thickBot="1" x14ac:dyDescent="0.4">
      <c r="B20" s="697" t="s">
        <v>1026</v>
      </c>
      <c r="C20" s="1375">
        <f>+COUNTIF(ExamenLeverancierEnPlatform!$E$6:$E$124,Applicatie!B20)</f>
        <v>26</v>
      </c>
      <c r="D20" s="417" t="s">
        <v>1027</v>
      </c>
      <c r="E20" s="666"/>
      <c r="F20" s="664" t="s">
        <v>995</v>
      </c>
      <c r="G20" s="664" t="s">
        <v>1028</v>
      </c>
      <c r="H20" s="661" t="s">
        <v>1029</v>
      </c>
      <c r="I20" s="695"/>
      <c r="J20" s="660"/>
      <c r="K20" s="1346">
        <f t="shared" si="1"/>
        <v>0</v>
      </c>
      <c r="L20" s="1349"/>
      <c r="M20" s="939"/>
      <c r="N20" s="1345"/>
      <c r="O20" s="666"/>
      <c r="P20" s="667"/>
      <c r="Q20" s="700"/>
      <c r="R20" s="666"/>
      <c r="S20" s="667"/>
    </row>
    <row r="21" spans="2:19" ht="20.399999999999999" customHeight="1" thickBot="1" x14ac:dyDescent="0.4">
      <c r="B21" s="1105" t="s">
        <v>1030</v>
      </c>
      <c r="C21" s="1376">
        <f>+COUNTIF(ExamenLeverancierEnPlatform!$E$6:$E$124,Applicatie!B21)</f>
        <v>8</v>
      </c>
      <c r="D21" s="410" t="s">
        <v>1031</v>
      </c>
      <c r="E21" s="1107"/>
      <c r="F21" s="1097" t="s">
        <v>1003</v>
      </c>
      <c r="G21" s="1097" t="s">
        <v>1028</v>
      </c>
      <c r="H21" s="696" t="s">
        <v>1032</v>
      </c>
      <c r="I21" s="1351"/>
      <c r="J21" s="1094" t="s">
        <v>1026</v>
      </c>
      <c r="K21" s="1347" t="str">
        <f t="shared" si="1"/>
        <v>Paragin</v>
      </c>
      <c r="L21" s="1348"/>
      <c r="M21" s="1102"/>
      <c r="N21" s="1344"/>
      <c r="O21" s="1107"/>
      <c r="P21" s="1108"/>
      <c r="Q21" s="1109"/>
      <c r="R21" s="1107"/>
      <c r="S21" s="1108"/>
    </row>
    <row r="22" spans="2:19" ht="20.399999999999999" customHeight="1" thickBot="1" x14ac:dyDescent="0.4">
      <c r="B22" s="697" t="s">
        <v>1033</v>
      </c>
      <c r="C22" s="1375">
        <f>+COUNTIF(ExamenLeverancierEnPlatform!$E$6:$E$124,Applicatie!B22)</f>
        <v>2</v>
      </c>
      <c r="D22" s="698"/>
      <c r="E22" s="666"/>
      <c r="F22" s="664" t="s">
        <v>1017</v>
      </c>
      <c r="G22" s="664" t="s">
        <v>1034</v>
      </c>
      <c r="H22" s="664"/>
      <c r="I22" s="695"/>
      <c r="J22" s="660"/>
      <c r="K22" s="1346">
        <f t="shared" si="1"/>
        <v>0</v>
      </c>
      <c r="L22" s="1349"/>
      <c r="M22" s="939"/>
      <c r="N22" s="1345"/>
      <c r="O22" s="666"/>
      <c r="P22" s="667"/>
      <c r="Q22" s="700"/>
      <c r="R22" s="666"/>
      <c r="S22" s="667"/>
    </row>
    <row r="23" spans="2:19" ht="20.399999999999999" customHeight="1" thickBot="1" x14ac:dyDescent="0.4">
      <c r="B23" s="1105" t="s">
        <v>1035</v>
      </c>
      <c r="C23" s="1376">
        <f>+COUNTIF(ExamenLeverancierEnPlatform!$E$6:$E$124,Applicatie!B23)</f>
        <v>2</v>
      </c>
      <c r="D23" s="1106"/>
      <c r="E23" s="1107"/>
      <c r="F23" s="1097" t="s">
        <v>1017</v>
      </c>
      <c r="G23" s="1097" t="s">
        <v>1034</v>
      </c>
      <c r="H23" s="1097"/>
      <c r="I23" s="1351"/>
      <c r="J23" s="1094"/>
      <c r="K23" s="1347">
        <f t="shared" si="1"/>
        <v>0</v>
      </c>
      <c r="L23" s="1348"/>
      <c r="M23" s="1102"/>
      <c r="N23" s="1344"/>
      <c r="O23" s="1107"/>
      <c r="P23" s="1108"/>
      <c r="Q23" s="1109"/>
      <c r="R23" s="1107"/>
      <c r="S23" s="1108"/>
    </row>
    <row r="24" spans="2:19" ht="20.399999999999999" customHeight="1" thickBot="1" x14ac:dyDescent="0.4">
      <c r="B24" s="697" t="s">
        <v>1036</v>
      </c>
      <c r="C24" s="1375">
        <f>+COUNTIF(ExamenLeverancierEnPlatform!$E$6:$E$124,Applicatie!B24)</f>
        <v>1</v>
      </c>
      <c r="D24" s="698"/>
      <c r="E24" s="666"/>
      <c r="F24" s="664" t="s">
        <v>1037</v>
      </c>
      <c r="G24" s="664" t="s">
        <v>1034</v>
      </c>
      <c r="H24" s="664"/>
      <c r="I24" s="695" t="s">
        <v>1038</v>
      </c>
      <c r="J24" s="660"/>
      <c r="K24" s="1346">
        <f t="shared" si="1"/>
        <v>0</v>
      </c>
      <c r="L24" s="1349"/>
      <c r="M24" s="939"/>
      <c r="N24" s="1345"/>
      <c r="O24" s="666"/>
      <c r="P24" s="667"/>
      <c r="Q24" s="700"/>
      <c r="R24" s="666"/>
      <c r="S24" s="667"/>
    </row>
    <row r="25" spans="2:19" ht="18.600000000000001" thickBot="1" x14ac:dyDescent="0.4">
      <c r="B25" s="1105" t="s">
        <v>1039</v>
      </c>
      <c r="C25" s="1376">
        <f>+COUNTIF(ExamenLeverancierEnPlatform!$E$6:$E$124,Applicatie!B25)</f>
        <v>1</v>
      </c>
      <c r="D25" s="1110"/>
      <c r="E25" s="221"/>
      <c r="F25" s="221" t="s">
        <v>995</v>
      </c>
      <c r="G25" s="221" t="s">
        <v>1040</v>
      </c>
      <c r="H25" s="806" t="s">
        <v>1041</v>
      </c>
      <c r="I25" s="1351"/>
      <c r="J25" s="124"/>
      <c r="K25" s="1347">
        <f t="shared" si="1"/>
        <v>0</v>
      </c>
      <c r="L25" s="1348"/>
      <c r="M25" s="1102"/>
      <c r="N25" s="1344"/>
      <c r="O25" s="221"/>
      <c r="P25" s="125"/>
      <c r="Q25" s="250"/>
      <c r="R25" s="221"/>
      <c r="S25" s="125" t="s">
        <v>11</v>
      </c>
    </row>
    <row r="26" spans="2:19" ht="18.600000000000001" thickBot="1" x14ac:dyDescent="0.4">
      <c r="B26" s="697" t="s">
        <v>1042</v>
      </c>
      <c r="C26" s="1375">
        <f>+COUNTIF(ExamenLeverancierEnPlatform!$E$6:$E$124,Applicatie!B26)</f>
        <v>1</v>
      </c>
      <c r="D26" s="379"/>
      <c r="E26" s="209"/>
      <c r="F26" s="209" t="s">
        <v>995</v>
      </c>
      <c r="G26" s="209" t="s">
        <v>911</v>
      </c>
      <c r="H26" s="699" t="s">
        <v>1043</v>
      </c>
      <c r="I26" s="695"/>
      <c r="J26" s="106"/>
      <c r="K26" s="1346">
        <f t="shared" si="1"/>
        <v>0</v>
      </c>
      <c r="L26" s="1349"/>
      <c r="M26" s="939"/>
      <c r="N26" s="1345"/>
      <c r="O26" s="209" t="s">
        <v>130</v>
      </c>
      <c r="P26" s="107"/>
      <c r="Q26" s="1098">
        <v>45474</v>
      </c>
      <c r="R26" s="209" t="s">
        <v>1044</v>
      </c>
      <c r="S26" s="107" t="s">
        <v>473</v>
      </c>
    </row>
    <row r="27" spans="2:19" ht="18.600000000000001" thickBot="1" x14ac:dyDescent="0.4">
      <c r="B27" s="1105" t="s">
        <v>999</v>
      </c>
      <c r="C27" s="1376">
        <f>+COUNTIF(ExamenLeverancierEnPlatform!$E$6:$E$124,Applicatie!B27)</f>
        <v>0</v>
      </c>
      <c r="D27" s="1110"/>
      <c r="E27" s="221"/>
      <c r="F27" s="221" t="s">
        <v>1037</v>
      </c>
      <c r="G27" s="221" t="s">
        <v>375</v>
      </c>
      <c r="H27" s="806" t="s">
        <v>1045</v>
      </c>
      <c r="I27" s="1351" t="s">
        <v>1046</v>
      </c>
      <c r="J27" s="124"/>
      <c r="K27" s="1347">
        <f t="shared" si="1"/>
        <v>0</v>
      </c>
      <c r="L27" s="1348"/>
      <c r="M27" s="1102"/>
      <c r="N27" s="1344"/>
      <c r="O27" s="221"/>
      <c r="P27" s="125"/>
      <c r="Q27" s="250"/>
      <c r="R27" s="221"/>
      <c r="S27" s="125"/>
    </row>
    <row r="28" spans="2:19" ht="18.600000000000001" thickBot="1" x14ac:dyDescent="0.4">
      <c r="B28" s="697" t="s">
        <v>1047</v>
      </c>
      <c r="C28" s="1375">
        <f>+COUNTIF(ExamenLeverancierEnPlatform!$E$6:$E$124,Applicatie!B28)</f>
        <v>1</v>
      </c>
      <c r="D28" s="379"/>
      <c r="E28" s="209"/>
      <c r="F28" s="209" t="s">
        <v>991</v>
      </c>
      <c r="G28" s="209" t="s">
        <v>925</v>
      </c>
      <c r="H28" s="209"/>
      <c r="I28" s="695"/>
      <c r="J28" s="106"/>
      <c r="K28" s="1346">
        <f t="shared" si="1"/>
        <v>0</v>
      </c>
      <c r="L28" s="1349"/>
      <c r="M28" s="939"/>
      <c r="N28" s="1345"/>
      <c r="O28" s="209"/>
      <c r="P28" s="107"/>
      <c r="Q28" s="245"/>
      <c r="R28" s="209"/>
      <c r="S28" s="107"/>
    </row>
    <row r="29" spans="2:19" ht="18.600000000000001" thickBot="1" x14ac:dyDescent="0.4">
      <c r="B29" s="1105" t="s">
        <v>1048</v>
      </c>
      <c r="C29" s="1376">
        <f>+COUNTIF(ExamenLeverancierEnPlatform!$E$6:$E$124,Applicatie!B29)</f>
        <v>1</v>
      </c>
      <c r="D29" s="1110"/>
      <c r="E29" s="221"/>
      <c r="F29" s="221" t="s">
        <v>991</v>
      </c>
      <c r="G29" s="221" t="s">
        <v>1049</v>
      </c>
      <c r="H29" s="806" t="s">
        <v>1050</v>
      </c>
      <c r="I29" s="1351"/>
      <c r="J29" s="124"/>
      <c r="K29" s="1347">
        <f t="shared" si="1"/>
        <v>0</v>
      </c>
      <c r="L29" s="1348"/>
      <c r="M29" s="1102"/>
      <c r="N29" s="1344"/>
      <c r="O29" s="221"/>
      <c r="P29" s="125"/>
      <c r="Q29" s="250"/>
      <c r="R29" s="221"/>
      <c r="S29" s="125"/>
    </row>
    <row r="30" spans="2:19" ht="18" x14ac:dyDescent="0.35">
      <c r="C30" s="1"/>
    </row>
    <row r="31" spans="2:19" ht="18.600000000000001" thickBot="1" x14ac:dyDescent="0.4">
      <c r="C31" s="1456">
        <f>+SUM(C6:C29)</f>
        <v>62</v>
      </c>
    </row>
    <row r="32" spans="2:19" ht="15" thickBot="1" x14ac:dyDescent="0.35">
      <c r="B32" s="705" t="s">
        <v>1051</v>
      </c>
      <c r="C32" s="706">
        <f>+COUNTA(B6:B29)-1</f>
        <v>23</v>
      </c>
    </row>
    <row r="33" spans="8:8" x14ac:dyDescent="0.3">
      <c r="H33" s="290"/>
    </row>
  </sheetData>
  <autoFilter ref="B5:S29" xr:uid="{9E024690-71AC-4D93-9B2A-151479B07BBA}"/>
  <dataValidations count="1">
    <dataValidation type="list" allowBlank="1" showInputMessage="1" showErrorMessage="1" sqref="J6:J29" xr:uid="{E72F5D57-9C7F-41E5-8D67-53ECA91DB383}">
      <formula1>$B$6:$B$29</formula1>
    </dataValidation>
  </dataValidations>
  <hyperlinks>
    <hyperlink ref="H6" r:id="rId1" xr:uid="{DC847A96-3D86-4315-BD31-726ADA600815}"/>
    <hyperlink ref="H9" r:id="rId2" xr:uid="{B151DC8B-62FA-46BF-A4EE-EF2CCBCB9F79}"/>
    <hyperlink ref="H15" r:id="rId3" xr:uid="{AE5C12BE-6A95-4F77-84D1-8EF7AC0F8A87}"/>
    <hyperlink ref="H16" r:id="rId4" xr:uid="{53643A14-F49E-4EAD-8A05-F48CFCDBE897}"/>
    <hyperlink ref="H19" r:id="rId5" xr:uid="{83679CAE-E5C1-401D-B3B9-948F89BB5347}"/>
    <hyperlink ref="H20" r:id="rId6" xr:uid="{366E55E9-F623-4225-BF10-4DDDE2FC3606}"/>
    <hyperlink ref="H25" r:id="rId7" xr:uid="{AA202F13-5429-4672-A1E3-C61CA680B405}"/>
    <hyperlink ref="H29" r:id="rId8" xr:uid="{D5BB87FD-5C48-40F2-BDF1-295264FB21D9}"/>
    <hyperlink ref="H12" r:id="rId9" xr:uid="{8917BC0F-73FA-4D42-A7FD-11D8D946EE8E}"/>
    <hyperlink ref="H21" r:id="rId10" xr:uid="{5487C9D1-7CB6-4E3F-8E6F-C6E0474411EA}"/>
    <hyperlink ref="H18" r:id="rId11" xr:uid="{739D3D1A-7EB7-4627-B696-5DF33D4207D7}"/>
    <hyperlink ref="H11" r:id="rId12" display="helpdeskfacet@duo.nl" xr:uid="{8C8B017A-C361-4414-A5B6-64F3DABA678A}"/>
    <hyperlink ref="H27" r:id="rId13" xr:uid="{A60B1BB3-5072-49B9-A8E1-A991612E6EF8}"/>
    <hyperlink ref="H8" r:id="rId14" xr:uid="{98F596BC-E0AF-49C1-B80F-1BB5122F37F7}"/>
  </hyperlinks>
  <pageMargins left="0.7" right="0.7" top="0.75" bottom="0.75" header="0.3" footer="0.3"/>
  <pageSetup paperSize="9" orientation="portrait" r:id="rId15"/>
  <legacyDrawing r:id="rId16"/>
  <extLst>
    <ext xmlns:x14="http://schemas.microsoft.com/office/spreadsheetml/2009/9/main" uri="{CCE6A557-97BC-4b89-ADB6-D9C93CAAB3DF}">
      <x14:dataValidations xmlns:xm="http://schemas.microsoft.com/office/excel/2006/main" count="2">
        <x14:dataValidation type="list" allowBlank="1" showInputMessage="1" showErrorMessage="1" xr:uid="{A6D227E5-D951-4370-BDD7-8A92BDDE8CD6}">
          <x14:formula1>
            <xm:f>'Look-up overig'!$B$21:$B$31</xm:f>
          </x14:formula1>
          <xm:sqref>F6:F29</xm:sqref>
        </x14:dataValidation>
        <x14:dataValidation type="list" allowBlank="1" showInputMessage="1" showErrorMessage="1" xr:uid="{D7FA56D2-F37A-4730-B15A-E26F2D865A5B}">
          <x14:formula1>
            <xm:f>Applicatieleverancier!$B$6:$B$22</xm:f>
          </x14:formula1>
          <xm:sqref>G6:G29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EE734-C440-4ACB-9419-3930ACB363A4}">
  <dimension ref="B1:O24"/>
  <sheetViews>
    <sheetView topLeftCell="C1" workbookViewId="0">
      <selection activeCell="B3" sqref="B3"/>
    </sheetView>
  </sheetViews>
  <sheetFormatPr defaultRowHeight="14.4" x14ac:dyDescent="0.3"/>
  <cols>
    <col min="1" max="1" width="1.6640625" customWidth="1"/>
    <col min="2" max="2" width="41.33203125" bestFit="1" customWidth="1"/>
    <col min="3" max="3" width="41.33203125" customWidth="1"/>
    <col min="4" max="4" width="76" bestFit="1" customWidth="1"/>
    <col min="5" max="5" width="22.6640625" customWidth="1"/>
    <col min="6" max="6" width="38.6640625" bestFit="1" customWidth="1"/>
    <col min="7" max="7" width="33" customWidth="1"/>
    <col min="8" max="8" width="13.109375" customWidth="1"/>
    <col min="9" max="9" width="30.44140625" customWidth="1"/>
  </cols>
  <sheetData>
    <row r="1" spans="2:15" ht="10.199999999999999" customHeight="1" x14ac:dyDescent="0.3"/>
    <row r="2" spans="2:15" ht="28.8" x14ac:dyDescent="0.55000000000000004">
      <c r="B2" s="551" t="s">
        <v>1052</v>
      </c>
      <c r="C2" s="586"/>
      <c r="D2" s="149"/>
      <c r="E2" s="586"/>
      <c r="F2" s="586"/>
      <c r="G2" s="88"/>
      <c r="H2" s="88"/>
      <c r="I2" s="366"/>
    </row>
    <row r="3" spans="2:15" ht="23.4" customHeight="1" x14ac:dyDescent="0.45">
      <c r="B3" s="442" t="s">
        <v>6</v>
      </c>
      <c r="C3" s="491"/>
      <c r="D3" s="358"/>
      <c r="E3" s="361"/>
      <c r="F3" s="361"/>
      <c r="G3" s="361"/>
      <c r="H3" s="361"/>
      <c r="I3" s="367"/>
    </row>
    <row r="4" spans="2:15" ht="23.4" customHeight="1" x14ac:dyDescent="0.35">
      <c r="B4" s="362"/>
      <c r="C4" s="361"/>
      <c r="D4" s="358"/>
      <c r="E4" s="361"/>
      <c r="F4" s="361"/>
      <c r="G4" s="361"/>
      <c r="H4" s="361"/>
      <c r="I4" s="367"/>
    </row>
    <row r="5" spans="2:15" ht="20.399999999999999" customHeight="1" thickBot="1" x14ac:dyDescent="0.4">
      <c r="B5" s="668" t="s">
        <v>141</v>
      </c>
      <c r="C5" s="668" t="s">
        <v>9</v>
      </c>
      <c r="D5" s="669" t="s">
        <v>144</v>
      </c>
      <c r="E5" s="670" t="s">
        <v>27</v>
      </c>
      <c r="F5" s="670" t="s">
        <v>147</v>
      </c>
      <c r="G5" s="670" t="s">
        <v>18</v>
      </c>
      <c r="H5" s="669" t="s">
        <v>150</v>
      </c>
      <c r="I5" s="671" t="s">
        <v>23</v>
      </c>
    </row>
    <row r="6" spans="2:15" ht="20.399999999999999" customHeight="1" thickBot="1" x14ac:dyDescent="0.4">
      <c r="B6" s="660" t="s">
        <v>287</v>
      </c>
      <c r="C6" s="905" t="s">
        <v>1053</v>
      </c>
      <c r="D6" s="661" t="s">
        <v>992</v>
      </c>
      <c r="E6" s="662" t="s">
        <v>293</v>
      </c>
      <c r="F6" s="663" t="s">
        <v>1054</v>
      </c>
      <c r="G6" s="664" t="s">
        <v>290</v>
      </c>
      <c r="H6" s="664" t="s">
        <v>291</v>
      </c>
      <c r="I6" s="665" t="s">
        <v>292</v>
      </c>
    </row>
    <row r="7" spans="2:15" ht="20.399999999999999" customHeight="1" thickBot="1" x14ac:dyDescent="0.4">
      <c r="B7" s="1094" t="s">
        <v>996</v>
      </c>
      <c r="C7" s="1095"/>
      <c r="D7" s="1274" t="s">
        <v>1055</v>
      </c>
      <c r="E7" s="1096"/>
      <c r="F7" s="1274" t="s">
        <v>1056</v>
      </c>
      <c r="G7" s="1097" t="s">
        <v>1057</v>
      </c>
      <c r="H7" s="1097" t="s">
        <v>1058</v>
      </c>
      <c r="I7" s="1097" t="s">
        <v>1059</v>
      </c>
    </row>
    <row r="8" spans="2:15" ht="20.399999999999999" customHeight="1" thickBot="1" x14ac:dyDescent="0.4">
      <c r="B8" s="660" t="s">
        <v>911</v>
      </c>
      <c r="C8" s="905" t="s">
        <v>1060</v>
      </c>
      <c r="D8" s="661" t="s">
        <v>1061</v>
      </c>
      <c r="E8" s="662" t="s">
        <v>1062</v>
      </c>
      <c r="F8" s="663"/>
      <c r="G8" s="664" t="s">
        <v>914</v>
      </c>
      <c r="H8" s="664" t="s">
        <v>636</v>
      </c>
      <c r="I8" s="665" t="s">
        <v>1063</v>
      </c>
    </row>
    <row r="9" spans="2:15" ht="20.399999999999999" customHeight="1" thickBot="1" x14ac:dyDescent="0.4">
      <c r="B9" s="1094" t="s">
        <v>375</v>
      </c>
      <c r="C9" s="1095"/>
      <c r="D9" s="696" t="s">
        <v>1064</v>
      </c>
      <c r="E9" s="1096" t="s">
        <v>379</v>
      </c>
      <c r="F9" s="825" t="s">
        <v>1065</v>
      </c>
      <c r="G9" s="1097" t="s">
        <v>376</v>
      </c>
      <c r="H9" s="1097" t="s">
        <v>1066</v>
      </c>
      <c r="I9" s="1273" t="s">
        <v>300</v>
      </c>
    </row>
    <row r="10" spans="2:15" ht="20.399999999999999" customHeight="1" thickBot="1" x14ac:dyDescent="0.4">
      <c r="B10" s="660" t="s">
        <v>1010</v>
      </c>
      <c r="C10" s="905" t="s">
        <v>1067</v>
      </c>
      <c r="D10" s="661" t="s">
        <v>1068</v>
      </c>
      <c r="E10" s="662" t="s">
        <v>1069</v>
      </c>
      <c r="F10" s="1275" t="s">
        <v>1070</v>
      </c>
      <c r="G10" s="664" t="s">
        <v>1071</v>
      </c>
      <c r="H10" s="664" t="s">
        <v>1072</v>
      </c>
      <c r="I10" s="665" t="s">
        <v>406</v>
      </c>
    </row>
    <row r="11" spans="2:15" ht="20.399999999999999" customHeight="1" thickBot="1" x14ac:dyDescent="0.4">
      <c r="B11" s="1094" t="s">
        <v>1073</v>
      </c>
      <c r="C11" s="1095" t="s">
        <v>1074</v>
      </c>
      <c r="D11" s="696" t="s">
        <v>1075</v>
      </c>
      <c r="E11" s="1096" t="s">
        <v>1076</v>
      </c>
      <c r="F11" s="825" t="s">
        <v>1077</v>
      </c>
      <c r="G11" s="1097" t="s">
        <v>1078</v>
      </c>
      <c r="H11" s="1097" t="s">
        <v>1079</v>
      </c>
      <c r="I11" s="1273" t="s">
        <v>1080</v>
      </c>
    </row>
    <row r="12" spans="2:15" ht="20.399999999999999" customHeight="1" thickBot="1" x14ac:dyDescent="0.4">
      <c r="B12" s="660" t="s">
        <v>1049</v>
      </c>
      <c r="C12" s="905"/>
      <c r="D12" s="661" t="s">
        <v>1081</v>
      </c>
      <c r="E12" s="662" t="s">
        <v>1082</v>
      </c>
      <c r="F12" s="663" t="s">
        <v>1083</v>
      </c>
      <c r="G12" s="664" t="s">
        <v>1084</v>
      </c>
      <c r="H12" s="664" t="s">
        <v>1085</v>
      </c>
      <c r="I12" s="1276" t="s">
        <v>1086</v>
      </c>
    </row>
    <row r="13" spans="2:15" ht="20.399999999999999" customHeight="1" thickBot="1" x14ac:dyDescent="0.4">
      <c r="B13" s="1094" t="s">
        <v>666</v>
      </c>
      <c r="C13" s="1095"/>
      <c r="D13" s="696" t="s">
        <v>1087</v>
      </c>
      <c r="E13" s="1096" t="s">
        <v>1088</v>
      </c>
      <c r="F13" s="825" t="s">
        <v>670</v>
      </c>
      <c r="G13" s="1097" t="s">
        <v>1089</v>
      </c>
      <c r="H13" s="1097" t="s">
        <v>668</v>
      </c>
      <c r="I13" s="1273" t="s">
        <v>669</v>
      </c>
    </row>
    <row r="14" spans="2:15" ht="20.399999999999999" customHeight="1" thickBot="1" x14ac:dyDescent="0.4">
      <c r="B14" s="660" t="s">
        <v>1024</v>
      </c>
      <c r="C14" s="905"/>
      <c r="D14" s="661" t="s">
        <v>1025</v>
      </c>
      <c r="E14" s="417"/>
      <c r="F14" s="417"/>
      <c r="G14" s="664" t="s">
        <v>1090</v>
      </c>
      <c r="H14" s="664" t="s">
        <v>1091</v>
      </c>
      <c r="I14" s="665" t="s">
        <v>1092</v>
      </c>
      <c r="O14" s="1405"/>
    </row>
    <row r="15" spans="2:15" ht="20.399999999999999" customHeight="1" thickBot="1" x14ac:dyDescent="0.4">
      <c r="B15" s="1094" t="s">
        <v>1028</v>
      </c>
      <c r="C15" s="1095" t="s">
        <v>1093</v>
      </c>
      <c r="D15" s="696" t="s">
        <v>1094</v>
      </c>
      <c r="E15" s="1096" t="s">
        <v>1095</v>
      </c>
      <c r="F15" s="825" t="s">
        <v>1096</v>
      </c>
      <c r="G15" s="1097" t="s">
        <v>1097</v>
      </c>
      <c r="H15" s="1097" t="s">
        <v>1098</v>
      </c>
      <c r="I15" s="1273" t="s">
        <v>1099</v>
      </c>
    </row>
    <row r="16" spans="2:15" ht="20.399999999999999" customHeight="1" thickBot="1" x14ac:dyDescent="0.4">
      <c r="B16" s="660" t="s">
        <v>725</v>
      </c>
      <c r="C16" s="905"/>
      <c r="D16" s="661" t="s">
        <v>1100</v>
      </c>
      <c r="E16" s="662" t="s">
        <v>1101</v>
      </c>
      <c r="F16" s="663" t="s">
        <v>728</v>
      </c>
      <c r="G16" s="666"/>
      <c r="H16" s="666"/>
      <c r="I16" s="667"/>
    </row>
    <row r="17" spans="2:9" ht="20.399999999999999" customHeight="1" thickBot="1" x14ac:dyDescent="0.4">
      <c r="B17" s="1094" t="s">
        <v>849</v>
      </c>
      <c r="C17" s="1095"/>
      <c r="D17" s="696" t="s">
        <v>853</v>
      </c>
      <c r="E17" s="1096" t="s">
        <v>852</v>
      </c>
      <c r="F17" s="825" t="s">
        <v>851</v>
      </c>
      <c r="G17" s="1097" t="s">
        <v>412</v>
      </c>
      <c r="H17" s="1097" t="s">
        <v>314</v>
      </c>
      <c r="I17" s="1273" t="s">
        <v>1102</v>
      </c>
    </row>
    <row r="18" spans="2:9" ht="20.399999999999999" customHeight="1" thickBot="1" x14ac:dyDescent="0.4">
      <c r="B18" s="660" t="s">
        <v>1034</v>
      </c>
      <c r="C18" s="905"/>
      <c r="D18" s="661" t="s">
        <v>1103</v>
      </c>
      <c r="E18" s="662" t="s">
        <v>1104</v>
      </c>
      <c r="F18" s="663" t="s">
        <v>1105</v>
      </c>
      <c r="G18" s="664" t="s">
        <v>1106</v>
      </c>
      <c r="H18" s="664" t="s">
        <v>1107</v>
      </c>
      <c r="I18" s="665" t="s">
        <v>1108</v>
      </c>
    </row>
    <row r="19" spans="2:9" ht="20.399999999999999" customHeight="1" thickBot="1" x14ac:dyDescent="0.4">
      <c r="B19" s="1094" t="s">
        <v>925</v>
      </c>
      <c r="C19" s="1095"/>
      <c r="D19" s="696" t="s">
        <v>1109</v>
      </c>
      <c r="E19" s="1096" t="s">
        <v>928</v>
      </c>
      <c r="F19" s="825" t="s">
        <v>927</v>
      </c>
      <c r="G19" s="1097" t="s">
        <v>926</v>
      </c>
      <c r="H19" s="1097" t="s">
        <v>768</v>
      </c>
      <c r="I19" s="1273" t="s">
        <v>735</v>
      </c>
    </row>
    <row r="20" spans="2:9" ht="20.399999999999999" customHeight="1" thickBot="1" x14ac:dyDescent="0.4">
      <c r="B20" s="660" t="s">
        <v>1040</v>
      </c>
      <c r="C20" s="905"/>
      <c r="D20" s="661" t="s">
        <v>1110</v>
      </c>
      <c r="E20" s="662" t="s">
        <v>1111</v>
      </c>
      <c r="F20" s="663" t="s">
        <v>1112</v>
      </c>
      <c r="G20" s="664" t="s">
        <v>444</v>
      </c>
      <c r="H20" s="664" t="s">
        <v>445</v>
      </c>
      <c r="I20" s="665" t="s">
        <v>315</v>
      </c>
    </row>
    <row r="21" spans="2:9" ht="20.399999999999999" customHeight="1" thickBot="1" x14ac:dyDescent="0.4">
      <c r="B21" s="1094" t="s">
        <v>1004</v>
      </c>
      <c r="C21" s="1095"/>
      <c r="D21" s="825" t="s">
        <v>1113</v>
      </c>
      <c r="E21" s="1096" t="s">
        <v>1114</v>
      </c>
      <c r="F21" s="825" t="s">
        <v>1115</v>
      </c>
      <c r="G21" s="1097" t="s">
        <v>1116</v>
      </c>
      <c r="H21" s="1097" t="s">
        <v>1117</v>
      </c>
      <c r="I21" s="1273" t="s">
        <v>1118</v>
      </c>
    </row>
    <row r="22" spans="2:9" ht="18.600000000000001" thickBot="1" x14ac:dyDescent="0.35">
      <c r="B22" s="106"/>
      <c r="C22" s="245"/>
      <c r="D22" s="209"/>
      <c r="E22" s="379"/>
      <c r="F22" s="379"/>
      <c r="G22" s="209"/>
      <c r="H22" s="209"/>
      <c r="I22" s="107"/>
    </row>
    <row r="23" spans="2:9" ht="15" thickBot="1" x14ac:dyDescent="0.35"/>
    <row r="24" spans="2:9" ht="15" thickBot="1" x14ac:dyDescent="0.35">
      <c r="B24" s="703" t="s">
        <v>1119</v>
      </c>
      <c r="C24" s="906"/>
      <c r="D24" s="704">
        <f>+COUNTA(Platformleverancier[Naam platformleverancier])</f>
        <v>16</v>
      </c>
    </row>
  </sheetData>
  <hyperlinks>
    <hyperlink ref="D16" r:id="rId1" xr:uid="{B239A36E-BE4E-4C59-B6B6-3B89C9B24DB5}"/>
    <hyperlink ref="D17" r:id="rId2" xr:uid="{B73AE63B-FBC4-40E9-8117-3E1B10CA4BC0}"/>
    <hyperlink ref="D15" r:id="rId3" xr:uid="{0E11AA3D-3186-4C8A-936B-3999C10F8126}"/>
    <hyperlink ref="D14" r:id="rId4" xr:uid="{5B35D779-A5DF-40DB-B87D-76977DC27F6E}"/>
    <hyperlink ref="D18" r:id="rId5" xr:uid="{C8718F94-3322-40E1-98CD-00D56A41D970}"/>
    <hyperlink ref="F17" r:id="rId6" xr:uid="{96B19F67-ECC3-4269-AE0C-5FFA414539FE}"/>
    <hyperlink ref="F16" r:id="rId7" xr:uid="{B36BFE20-37FA-4848-AF41-5E64F1762D18}"/>
    <hyperlink ref="F15" r:id="rId8" xr:uid="{8C8AA3CC-BFF1-4616-9535-BE920B14AC7F}"/>
    <hyperlink ref="F18" r:id="rId9" xr:uid="{972A411E-19C9-4E51-A1F9-CD2898819E0C}"/>
    <hyperlink ref="F21" r:id="rId10" display="mailto:info@webedu.nl" xr:uid="{D7DBE773-6BAD-4135-A0BE-FCA286D3F9CB}"/>
    <hyperlink ref="D9" r:id="rId11" xr:uid="{2F6AF93D-F33B-4ACA-9429-37525FB45D4A}"/>
    <hyperlink ref="F9" r:id="rId12" xr:uid="{E536561A-0CBB-4324-8620-5DFF63215128}"/>
    <hyperlink ref="D6" r:id="rId13" xr:uid="{E5CC1331-1BA2-481B-8865-79EB1270A815}"/>
    <hyperlink ref="D20" r:id="rId14" xr:uid="{E97B0E6A-D10D-46BC-BE28-FAA353D8CB1B}"/>
    <hyperlink ref="F12" r:id="rId15" xr:uid="{8D478B85-43BA-4479-8EA0-1934A94299E7}"/>
    <hyperlink ref="F19" r:id="rId16" xr:uid="{C0818D6C-8982-4A92-BF0C-644326F79957}"/>
    <hyperlink ref="D13" r:id="rId17" xr:uid="{75B66AE9-10FC-478D-8CA6-B8CC65656A03}"/>
    <hyperlink ref="E9" r:id="rId18" display="tel://0031-26-3521111/" xr:uid="{8CA495E8-E05F-45F5-B128-9DD85914A61E}"/>
    <hyperlink ref="D10" r:id="rId19" xr:uid="{6BA21AD2-A9FA-4EF3-8792-98E4263D1640}"/>
    <hyperlink ref="E10" r:id="rId20" display="tel:+31505999925" xr:uid="{7FD86FC3-3D37-4244-9FDE-CB726E2E1363}"/>
    <hyperlink ref="F10" r:id="rId21" xr:uid="{E9F173AC-9F37-44DE-97C3-5E89E455D529}"/>
    <hyperlink ref="D19" r:id="rId22" xr:uid="{A8ED1E78-4E4B-44E4-8A03-499434BC5028}"/>
    <hyperlink ref="D7" r:id="rId23" xr:uid="{A6E58994-3542-4502-9962-63021A05369C}"/>
    <hyperlink ref="F7" r:id="rId24" xr:uid="{93A87079-CCE7-41AA-BEB5-1BBE19662EFB}"/>
  </hyperlinks>
  <pageMargins left="0.7" right="0.7" top="0.75" bottom="0.75" header="0.3" footer="0.3"/>
  <tableParts count="1">
    <tablePart r:id="rId2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98DE7-D235-4F2A-B60B-402DB1A8664D}">
  <dimension ref="B1:K48"/>
  <sheetViews>
    <sheetView workbookViewId="0">
      <selection activeCell="B3" sqref="B3"/>
    </sheetView>
  </sheetViews>
  <sheetFormatPr defaultRowHeight="18.75" customHeight="1" x14ac:dyDescent="0.35"/>
  <cols>
    <col min="1" max="1" width="1.6640625" customWidth="1"/>
    <col min="2" max="2" width="60" style="1" customWidth="1"/>
    <col min="3" max="3" width="18" style="1" customWidth="1"/>
    <col min="4" max="4" width="32.109375" style="1" customWidth="1"/>
    <col min="5" max="5" width="28.44140625" style="1" customWidth="1"/>
    <col min="6" max="6" width="35.6640625" style="1" customWidth="1"/>
    <col min="7" max="7" width="17" style="2" customWidth="1"/>
    <col min="8" max="8" width="22.44140625" style="7" customWidth="1"/>
    <col min="9" max="9" width="12.6640625" style="1" customWidth="1"/>
    <col min="11" max="11" width="17.109375" bestFit="1" customWidth="1"/>
  </cols>
  <sheetData>
    <row r="1" spans="2:11" ht="10.199999999999999" customHeight="1" x14ac:dyDescent="0.35"/>
    <row r="2" spans="2:11" ht="28.95" customHeight="1" x14ac:dyDescent="0.55000000000000004">
      <c r="B2" s="551" t="s">
        <v>172</v>
      </c>
      <c r="C2" s="586"/>
      <c r="D2" s="149"/>
      <c r="E2" s="149"/>
      <c r="F2" s="149"/>
      <c r="G2" s="149"/>
      <c r="H2" s="289"/>
      <c r="I2" s="587"/>
    </row>
    <row r="3" spans="2:11" ht="23.4" customHeight="1" x14ac:dyDescent="0.45">
      <c r="B3" s="442" t="s">
        <v>154</v>
      </c>
      <c r="C3" s="491"/>
      <c r="D3" s="358"/>
      <c r="E3" s="358"/>
      <c r="F3" s="358"/>
      <c r="G3" s="358"/>
      <c r="H3" s="364"/>
      <c r="I3" s="587"/>
    </row>
    <row r="4" spans="2:11" ht="23.4" customHeight="1" x14ac:dyDescent="0.35">
      <c r="B4" s="362"/>
      <c r="C4" s="361"/>
      <c r="D4" s="358"/>
      <c r="E4" s="358"/>
      <c r="F4" s="358"/>
      <c r="G4" s="358"/>
      <c r="H4" s="364"/>
      <c r="I4" s="587"/>
    </row>
    <row r="5" spans="2:11" ht="36" x14ac:dyDescent="0.35">
      <c r="B5" s="100" t="s">
        <v>155</v>
      </c>
      <c r="C5" s="86" t="s">
        <v>157</v>
      </c>
      <c r="D5" s="86" t="s">
        <v>159</v>
      </c>
      <c r="E5" s="86" t="s">
        <v>161</v>
      </c>
      <c r="F5" s="86" t="s">
        <v>87</v>
      </c>
      <c r="G5" s="602" t="s">
        <v>164</v>
      </c>
      <c r="H5" s="691" t="s">
        <v>166</v>
      </c>
      <c r="I5" s="1379"/>
      <c r="K5" t="s">
        <v>164</v>
      </c>
    </row>
    <row r="6" spans="2:11" ht="18" x14ac:dyDescent="0.35">
      <c r="B6" s="881" t="s">
        <v>1120</v>
      </c>
      <c r="C6" s="878"/>
      <c r="D6" s="878"/>
      <c r="E6" s="878"/>
      <c r="F6" s="878"/>
      <c r="G6" s="879"/>
      <c r="H6" s="880"/>
      <c r="I6" s="1379"/>
    </row>
    <row r="7" spans="2:11" ht="18" x14ac:dyDescent="0.35">
      <c r="B7" s="881" t="s">
        <v>1121</v>
      </c>
      <c r="C7" s="878"/>
      <c r="D7" s="878"/>
      <c r="E7" s="878"/>
      <c r="F7" s="878"/>
      <c r="G7" s="879"/>
      <c r="H7" s="880"/>
      <c r="I7" s="1379"/>
    </row>
    <row r="8" spans="2:11" ht="18" x14ac:dyDescent="0.35">
      <c r="B8" s="672" t="s">
        <v>1002</v>
      </c>
      <c r="C8" s="673"/>
      <c r="D8" s="673"/>
      <c r="E8" s="673"/>
      <c r="F8" s="673"/>
      <c r="G8" s="674"/>
      <c r="H8" s="675"/>
      <c r="I8" s="1379"/>
      <c r="K8" t="s">
        <v>1122</v>
      </c>
    </row>
    <row r="9" spans="2:11" ht="18" x14ac:dyDescent="0.35">
      <c r="B9" s="883" t="s">
        <v>1006</v>
      </c>
      <c r="C9" s="884"/>
      <c r="D9" s="884"/>
      <c r="E9" s="884"/>
      <c r="F9" s="884"/>
      <c r="G9" s="885"/>
      <c r="H9" s="886"/>
      <c r="I9" s="1379"/>
    </row>
    <row r="10" spans="2:11" ht="18" x14ac:dyDescent="0.35">
      <c r="B10" s="680" t="s">
        <v>1009</v>
      </c>
      <c r="C10" s="889"/>
      <c r="D10" s="889"/>
      <c r="E10" s="889"/>
      <c r="F10" s="889" t="s">
        <v>1123</v>
      </c>
      <c r="G10" s="890"/>
      <c r="H10" s="891"/>
      <c r="I10" s="1379"/>
      <c r="K10" t="s">
        <v>1124</v>
      </c>
    </row>
    <row r="11" spans="2:11" ht="18" x14ac:dyDescent="0.35">
      <c r="B11" s="676" t="s">
        <v>666</v>
      </c>
      <c r="C11" s="677"/>
      <c r="D11" s="677"/>
      <c r="E11" s="677"/>
      <c r="F11" s="677"/>
      <c r="G11" s="678"/>
      <c r="H11" s="679"/>
      <c r="I11" s="1379"/>
    </row>
    <row r="12" spans="2:11" ht="18" x14ac:dyDescent="0.35">
      <c r="B12" s="680" t="s">
        <v>1013</v>
      </c>
      <c r="C12" s="889"/>
      <c r="D12" s="889"/>
      <c r="E12" s="889"/>
      <c r="F12" s="889"/>
      <c r="G12" s="890"/>
      <c r="H12" s="891"/>
      <c r="I12" s="1379"/>
      <c r="K12" t="s">
        <v>1125</v>
      </c>
    </row>
    <row r="13" spans="2:11" ht="18" x14ac:dyDescent="0.35">
      <c r="B13" s="676" t="s">
        <v>1014</v>
      </c>
      <c r="C13" s="677"/>
      <c r="D13" s="677"/>
      <c r="E13" s="677"/>
      <c r="F13" s="677"/>
      <c r="G13" s="678"/>
      <c r="H13" s="679"/>
      <c r="I13" s="1379"/>
      <c r="K13" t="s">
        <v>1126</v>
      </c>
    </row>
    <row r="14" spans="2:11" ht="18" x14ac:dyDescent="0.35">
      <c r="B14" s="680" t="s">
        <v>1015</v>
      </c>
      <c r="C14" s="889"/>
      <c r="D14" s="889"/>
      <c r="E14" s="889"/>
      <c r="F14" s="889"/>
      <c r="G14" s="890"/>
      <c r="H14" s="891"/>
      <c r="I14" s="1379"/>
      <c r="K14" t="s">
        <v>1127</v>
      </c>
    </row>
    <row r="15" spans="2:11" ht="18" x14ac:dyDescent="0.35">
      <c r="B15" s="676" t="s">
        <v>1016</v>
      </c>
      <c r="C15" s="677"/>
      <c r="D15" s="677"/>
      <c r="E15" s="677"/>
      <c r="F15" s="677"/>
      <c r="G15" s="678" t="s">
        <v>1128</v>
      </c>
      <c r="H15" s="679"/>
      <c r="I15" s="1379"/>
      <c r="K15" t="s">
        <v>1128</v>
      </c>
    </row>
    <row r="16" spans="2:11" ht="18" x14ac:dyDescent="0.35">
      <c r="B16" s="680" t="s">
        <v>1021</v>
      </c>
      <c r="C16" s="889"/>
      <c r="D16" s="889"/>
      <c r="E16" s="889"/>
      <c r="F16" s="889"/>
      <c r="G16" s="890"/>
      <c r="H16" s="891"/>
      <c r="I16" s="1379"/>
    </row>
    <row r="17" spans="2:9" ht="18" x14ac:dyDescent="0.35">
      <c r="B17" s="676" t="s">
        <v>1023</v>
      </c>
      <c r="C17" s="677"/>
      <c r="D17" s="677"/>
      <c r="E17" s="677"/>
      <c r="F17" s="677"/>
      <c r="G17" s="678"/>
      <c r="H17" s="679"/>
      <c r="I17" s="1379"/>
    </row>
    <row r="18" spans="2:9" ht="18" x14ac:dyDescent="0.35">
      <c r="B18" s="892" t="s">
        <v>1026</v>
      </c>
      <c r="C18" s="893" t="s">
        <v>1129</v>
      </c>
      <c r="D18" s="893" t="s">
        <v>1130</v>
      </c>
      <c r="E18" s="893"/>
      <c r="F18" s="893"/>
      <c r="G18" s="894" t="s">
        <v>1126</v>
      </c>
      <c r="H18" s="895"/>
      <c r="I18" s="1379"/>
    </row>
    <row r="19" spans="2:9" ht="18" x14ac:dyDescent="0.35">
      <c r="B19" s="896" t="s">
        <v>1026</v>
      </c>
      <c r="C19" s="323" t="s">
        <v>1129</v>
      </c>
      <c r="D19" s="323" t="s">
        <v>1131</v>
      </c>
      <c r="E19" s="323"/>
      <c r="F19" s="323"/>
      <c r="G19" s="430" t="s">
        <v>1126</v>
      </c>
      <c r="H19" s="333"/>
      <c r="I19" s="1379"/>
    </row>
    <row r="20" spans="2:9" ht="18" x14ac:dyDescent="0.35">
      <c r="B20" s="896" t="s">
        <v>1026</v>
      </c>
      <c r="C20" s="323" t="s">
        <v>1129</v>
      </c>
      <c r="D20" s="323" t="s">
        <v>1132</v>
      </c>
      <c r="E20" s="323"/>
      <c r="F20" s="323"/>
      <c r="G20" s="430" t="s">
        <v>1126</v>
      </c>
      <c r="H20" s="333"/>
      <c r="I20" s="1379"/>
    </row>
    <row r="21" spans="2:9" ht="18" x14ac:dyDescent="0.35">
      <c r="B21" s="896" t="s">
        <v>1026</v>
      </c>
      <c r="C21" s="323" t="s">
        <v>1129</v>
      </c>
      <c r="D21" s="323" t="s">
        <v>1133</v>
      </c>
      <c r="E21" s="323"/>
      <c r="F21" s="323"/>
      <c r="G21" s="430" t="s">
        <v>1126</v>
      </c>
      <c r="H21" s="333"/>
      <c r="I21" s="1379"/>
    </row>
    <row r="22" spans="2:9" ht="18" x14ac:dyDescent="0.35">
      <c r="B22" s="896" t="s">
        <v>1026</v>
      </c>
      <c r="C22" s="323" t="s">
        <v>1129</v>
      </c>
      <c r="D22" s="323" t="s">
        <v>1134</v>
      </c>
      <c r="E22" s="323"/>
      <c r="F22" s="323"/>
      <c r="G22" s="430" t="s">
        <v>1126</v>
      </c>
      <c r="H22" s="333"/>
      <c r="I22" s="1379"/>
    </row>
    <row r="23" spans="2:9" ht="18" x14ac:dyDescent="0.35">
      <c r="B23" s="897" t="s">
        <v>1026</v>
      </c>
      <c r="C23" s="898" t="s">
        <v>1129</v>
      </c>
      <c r="D23" s="898" t="s">
        <v>1135</v>
      </c>
      <c r="E23" s="898"/>
      <c r="F23" s="898"/>
      <c r="G23" s="899" t="s">
        <v>1126</v>
      </c>
      <c r="H23" s="900"/>
      <c r="I23" s="1379"/>
    </row>
    <row r="24" spans="2:9" ht="18" x14ac:dyDescent="0.35">
      <c r="B24" s="676" t="s">
        <v>1030</v>
      </c>
      <c r="C24" s="677" t="s">
        <v>1136</v>
      </c>
      <c r="D24" s="677" t="s">
        <v>1137</v>
      </c>
      <c r="E24" s="677"/>
      <c r="F24" s="677" t="s">
        <v>1026</v>
      </c>
      <c r="G24" s="678"/>
      <c r="H24" s="679"/>
      <c r="I24" s="1379"/>
    </row>
    <row r="25" spans="2:9" ht="18" x14ac:dyDescent="0.35">
      <c r="B25" s="680" t="s">
        <v>1033</v>
      </c>
      <c r="C25" s="889"/>
      <c r="D25" s="889"/>
      <c r="E25" s="889"/>
      <c r="F25" s="889"/>
      <c r="G25" s="890" t="s">
        <v>1128</v>
      </c>
      <c r="H25" s="891"/>
      <c r="I25" s="1379"/>
    </row>
    <row r="26" spans="2:9" ht="18" x14ac:dyDescent="0.35">
      <c r="B26" s="887" t="s">
        <v>1035</v>
      </c>
      <c r="C26" s="683" t="s">
        <v>1129</v>
      </c>
      <c r="D26" s="683" t="s">
        <v>1130</v>
      </c>
      <c r="E26" s="683"/>
      <c r="F26" s="683"/>
      <c r="G26" s="684" t="s">
        <v>1127</v>
      </c>
      <c r="H26" s="685"/>
      <c r="I26" s="1379"/>
    </row>
    <row r="27" spans="2:9" ht="18" x14ac:dyDescent="0.35">
      <c r="B27" s="904" t="s">
        <v>1035</v>
      </c>
      <c r="C27" s="243" t="s">
        <v>1129</v>
      </c>
      <c r="D27" s="243" t="s">
        <v>1131</v>
      </c>
      <c r="E27" s="243"/>
      <c r="F27" s="243"/>
      <c r="G27" s="686" t="s">
        <v>1138</v>
      </c>
      <c r="H27" s="687"/>
      <c r="I27" s="1379"/>
    </row>
    <row r="28" spans="2:9" ht="18" x14ac:dyDescent="0.35">
      <c r="B28" s="904" t="s">
        <v>1035</v>
      </c>
      <c r="C28" s="243" t="s">
        <v>1129</v>
      </c>
      <c r="D28" s="243" t="s">
        <v>1132</v>
      </c>
      <c r="E28" s="243"/>
      <c r="F28" s="243"/>
      <c r="G28" s="686" t="s">
        <v>1127</v>
      </c>
      <c r="H28" s="687"/>
      <c r="I28" s="1379"/>
    </row>
    <row r="29" spans="2:9" ht="18" x14ac:dyDescent="0.35">
      <c r="B29" s="904" t="s">
        <v>1035</v>
      </c>
      <c r="C29" s="243" t="s">
        <v>1129</v>
      </c>
      <c r="D29" s="243" t="s">
        <v>1133</v>
      </c>
      <c r="E29" s="243"/>
      <c r="F29" s="243"/>
      <c r="G29" s="686" t="s">
        <v>1127</v>
      </c>
      <c r="H29" s="687"/>
      <c r="I29" s="1379"/>
    </row>
    <row r="30" spans="2:9" ht="18" x14ac:dyDescent="0.35">
      <c r="B30" s="904" t="s">
        <v>1035</v>
      </c>
      <c r="C30" s="243" t="s">
        <v>1129</v>
      </c>
      <c r="D30" s="243" t="s">
        <v>1134</v>
      </c>
      <c r="E30" s="243"/>
      <c r="F30" s="243"/>
      <c r="G30" s="686" t="s">
        <v>1127</v>
      </c>
      <c r="H30" s="687"/>
      <c r="I30" s="1379"/>
    </row>
    <row r="31" spans="2:9" ht="18" x14ac:dyDescent="0.35">
      <c r="B31" s="888" t="s">
        <v>1035</v>
      </c>
      <c r="C31" s="688" t="s">
        <v>1129</v>
      </c>
      <c r="D31" s="688" t="s">
        <v>1135</v>
      </c>
      <c r="E31" s="688"/>
      <c r="F31" s="688"/>
      <c r="G31" s="689" t="s">
        <v>1138</v>
      </c>
      <c r="H31" s="690"/>
      <c r="I31" s="1379"/>
    </row>
    <row r="32" spans="2:9" ht="18" x14ac:dyDescent="0.35">
      <c r="B32" s="882" t="s">
        <v>1036</v>
      </c>
      <c r="C32" s="901"/>
      <c r="D32" s="901"/>
      <c r="E32" s="901"/>
      <c r="F32" s="901"/>
      <c r="G32" s="902"/>
      <c r="H32" s="903"/>
      <c r="I32" s="1379"/>
    </row>
    <row r="33" spans="2:9" ht="18" x14ac:dyDescent="0.35">
      <c r="B33" s="682" t="s">
        <v>1039</v>
      </c>
      <c r="C33" s="677"/>
      <c r="D33" s="677"/>
      <c r="E33" s="677"/>
      <c r="F33" s="677"/>
      <c r="G33" s="678"/>
      <c r="H33" s="679"/>
      <c r="I33" s="1379"/>
    </row>
    <row r="34" spans="2:9" ht="18" x14ac:dyDescent="0.35">
      <c r="B34" s="681" t="s">
        <v>1042</v>
      </c>
      <c r="C34" s="889" t="s">
        <v>1129</v>
      </c>
      <c r="D34" s="889"/>
      <c r="E34" s="889"/>
      <c r="F34" s="889"/>
      <c r="G34" s="890" t="s">
        <v>1126</v>
      </c>
      <c r="H34" s="891"/>
      <c r="I34" s="1379"/>
    </row>
    <row r="35" spans="2:9" ht="18" x14ac:dyDescent="0.35">
      <c r="B35" s="682" t="s">
        <v>999</v>
      </c>
      <c r="C35" s="677"/>
      <c r="D35" s="677"/>
      <c r="E35" s="677"/>
      <c r="F35" s="677"/>
      <c r="G35" s="678"/>
      <c r="H35" s="679"/>
      <c r="I35" s="1379"/>
    </row>
    <row r="36" spans="2:9" ht="18" x14ac:dyDescent="0.35">
      <c r="B36" s="681" t="s">
        <v>1139</v>
      </c>
      <c r="C36" s="889"/>
      <c r="D36" s="889"/>
      <c r="E36" s="889"/>
      <c r="F36" s="889"/>
      <c r="G36" s="890"/>
      <c r="H36" s="891"/>
      <c r="I36" s="1379"/>
    </row>
    <row r="37" spans="2:9" ht="18" x14ac:dyDescent="0.35">
      <c r="B37" s="682" t="s">
        <v>1047</v>
      </c>
      <c r="C37" s="677"/>
      <c r="D37" s="677"/>
      <c r="E37" s="677"/>
      <c r="F37" s="677"/>
      <c r="G37" s="678"/>
      <c r="H37" s="679"/>
      <c r="I37" s="1379"/>
    </row>
    <row r="38" spans="2:9" ht="18" x14ac:dyDescent="0.35">
      <c r="B38" s="681" t="s">
        <v>1048</v>
      </c>
      <c r="C38" s="889"/>
      <c r="D38" s="889"/>
      <c r="E38" s="889"/>
      <c r="F38" s="889"/>
      <c r="G38" s="890"/>
      <c r="H38" s="891"/>
      <c r="I38" s="1379"/>
    </row>
    <row r="39" spans="2:9" ht="18" x14ac:dyDescent="0.35">
      <c r="B39" s="682"/>
      <c r="C39" s="677"/>
      <c r="D39" s="677"/>
      <c r="E39" s="677"/>
      <c r="F39" s="677"/>
      <c r="G39" s="678"/>
      <c r="H39" s="679"/>
      <c r="I39" s="1379"/>
    </row>
    <row r="40" spans="2:9" ht="18" x14ac:dyDescent="0.35"/>
    <row r="41" spans="2:9" ht="18" x14ac:dyDescent="0.35"/>
    <row r="42" spans="2:9" ht="18" x14ac:dyDescent="0.35"/>
    <row r="43" spans="2:9" ht="18" x14ac:dyDescent="0.35">
      <c r="B43" s="1378"/>
      <c r="C43" s="1377"/>
    </row>
    <row r="44" spans="2:9" ht="18" x14ac:dyDescent="0.35">
      <c r="B44" s="1378"/>
      <c r="C44" s="1377"/>
    </row>
    <row r="45" spans="2:9" ht="18" x14ac:dyDescent="0.35">
      <c r="B45" s="1378"/>
      <c r="C45" s="1377"/>
    </row>
    <row r="46" spans="2:9" ht="18" x14ac:dyDescent="0.35">
      <c r="B46" s="1378"/>
      <c r="C46" s="1377"/>
    </row>
    <row r="47" spans="2:9" ht="18" x14ac:dyDescent="0.35">
      <c r="B47" s="1378"/>
      <c r="C47" s="1377"/>
    </row>
    <row r="48" spans="2:9" ht="18" x14ac:dyDescent="0.35">
      <c r="B48" s="1378"/>
      <c r="C48" s="1377"/>
    </row>
  </sheetData>
  <autoFilter ref="B5:H5" xr:uid="{EDA98DE7-D235-4F2A-B60B-402DB1A8664D}"/>
  <dataValidations count="2">
    <dataValidation type="list" allowBlank="1" showInputMessage="1" showErrorMessage="1" sqref="G8:G40" xr:uid="{9FD88888-C9BC-4C39-9442-12EF31EFD66F}">
      <formula1>$K$6:$K$15</formula1>
    </dataValidation>
    <dataValidation type="list" allowBlank="1" showInputMessage="1" showErrorMessage="1" sqref="D8:D40" xr:uid="{74C8CFE9-5E80-4124-9DE2-1E1B2738B30B}">
      <formula1>INDIRECT("Koppelvlakken["&amp;C8&amp;"]")</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52A2CEF8-E4E2-476C-9F81-5D6BABF018BF}">
          <x14:formula1>
            <xm:f>KoppellingenDefinitie!$B$3:$E$3</xm:f>
          </x14:formula1>
          <xm:sqref>C8:C40</xm:sqref>
        </x14:dataValidation>
        <x14:dataValidation type="list" allowBlank="1" showInputMessage="1" showErrorMessage="1" xr:uid="{F3C64996-AABD-4505-A4A2-DB24E4461DB7}">
          <x14:formula1>
            <xm:f>Applicatie!$B$9:$B$29</xm:f>
          </x14:formula1>
          <xm:sqref>B8:B40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C36AE-563E-4439-AD9C-F16FF36B05DD}">
  <dimension ref="A1:AV135"/>
  <sheetViews>
    <sheetView zoomScale="78" zoomScaleNormal="78" workbookViewId="0">
      <pane xSplit="3" ySplit="5" topLeftCell="D6" activePane="bottomRight" state="frozen"/>
      <selection pane="topRight" activeCell="D1" sqref="D1"/>
      <selection pane="bottomLeft" activeCell="A6" sqref="A6"/>
      <selection pane="bottomRight" activeCell="D6" sqref="D6"/>
    </sheetView>
  </sheetViews>
  <sheetFormatPr defaultColWidth="14.6640625" defaultRowHeight="15.75" customHeight="1" x14ac:dyDescent="0.35"/>
  <cols>
    <col min="1" max="1" width="1.6640625" style="1" customWidth="1"/>
    <col min="2" max="2" width="6.5546875" style="1" customWidth="1"/>
    <col min="3" max="3" width="97.5546875" style="1" customWidth="1"/>
    <col min="4" max="4" width="32.109375" style="1" customWidth="1"/>
    <col min="5" max="5" width="37.88671875" style="1" customWidth="1"/>
    <col min="6" max="6" width="33.5546875" style="6" customWidth="1"/>
    <col min="7" max="7" width="40.88671875" style="6" customWidth="1"/>
    <col min="8" max="8" width="18.109375" style="6" customWidth="1"/>
    <col min="9" max="9" width="16.109375" style="6" customWidth="1"/>
    <col min="10" max="10" width="12.33203125" style="6" customWidth="1"/>
    <col min="11" max="11" width="22.6640625" style="1" customWidth="1"/>
    <col min="12" max="12" width="22.44140625" style="1" customWidth="1"/>
    <col min="13" max="13" width="24.109375" style="1" customWidth="1"/>
    <col min="14" max="14" width="43.109375" style="1" customWidth="1"/>
    <col min="15" max="15" width="23.5546875" style="1" customWidth="1"/>
    <col min="16" max="16" width="13.88671875" style="1" customWidth="1"/>
    <col min="17" max="18" width="18.33203125" style="1" customWidth="1"/>
    <col min="19" max="19" width="13.6640625" style="1" customWidth="1"/>
    <col min="20" max="20" width="9.88671875" style="1" customWidth="1"/>
    <col min="21" max="21" width="16.5546875" style="1" customWidth="1"/>
    <col min="22" max="22" width="14.6640625" style="1" customWidth="1"/>
    <col min="23" max="23" width="29.6640625" style="1" customWidth="1"/>
    <col min="24" max="24" width="17.88671875" style="1" customWidth="1"/>
    <col min="25" max="25" width="32.109375" style="1" customWidth="1"/>
    <col min="26" max="26" width="18" style="1" customWidth="1"/>
    <col min="27" max="27" width="22.109375" style="7" customWidth="1"/>
    <col min="28" max="28" width="21.6640625" style="7" customWidth="1"/>
    <col min="29" max="29" width="12.6640625" style="6" customWidth="1"/>
    <col min="30" max="30" width="14.6640625" style="1"/>
    <col min="31" max="31" width="27.6640625" style="1" customWidth="1"/>
    <col min="32" max="32" width="14.6640625" style="1"/>
    <col min="33" max="33" width="42.33203125" style="1" customWidth="1"/>
    <col min="34" max="34" width="14.6640625" style="1"/>
    <col min="35" max="35" width="22.21875" style="1" hidden="1" customWidth="1"/>
    <col min="36" max="16384" width="14.6640625" style="1"/>
  </cols>
  <sheetData>
    <row r="1" spans="1:48" ht="10.199999999999999" customHeight="1" thickBot="1" x14ac:dyDescent="0.4"/>
    <row r="2" spans="1:48" ht="28.95" customHeight="1" x14ac:dyDescent="0.55000000000000004">
      <c r="B2" s="443" t="s">
        <v>1140</v>
      </c>
      <c r="C2" s="488"/>
      <c r="D2" s="88"/>
      <c r="E2" s="586"/>
      <c r="F2" s="149"/>
      <c r="G2" s="149"/>
      <c r="H2" s="149"/>
      <c r="I2" s="149"/>
      <c r="J2" s="149"/>
      <c r="K2" s="586"/>
      <c r="L2" s="149"/>
      <c r="M2" s="149"/>
      <c r="N2" s="149"/>
      <c r="O2" s="149"/>
      <c r="P2" s="586"/>
      <c r="Q2" s="586"/>
      <c r="R2" s="88"/>
      <c r="S2" s="88"/>
      <c r="T2" s="88"/>
      <c r="U2" s="88"/>
      <c r="V2" s="88"/>
      <c r="W2" s="88"/>
      <c r="X2" s="88"/>
      <c r="Y2" s="88"/>
      <c r="Z2" s="586"/>
      <c r="AA2" s="88"/>
      <c r="AB2" s="289"/>
      <c r="AC2" s="587"/>
    </row>
    <row r="3" spans="1:48" ht="23.4" customHeight="1" x14ac:dyDescent="0.45">
      <c r="B3" s="442" t="s">
        <v>169</v>
      </c>
      <c r="C3" s="611"/>
      <c r="D3" s="364"/>
      <c r="E3" s="442" t="s">
        <v>172</v>
      </c>
      <c r="F3" s="358"/>
      <c r="G3" s="358"/>
      <c r="H3" s="491" t="s">
        <v>118</v>
      </c>
      <c r="I3" s="358"/>
      <c r="J3" s="358"/>
      <c r="K3" s="491" t="s">
        <v>177</v>
      </c>
      <c r="L3" s="491"/>
      <c r="M3" s="491"/>
      <c r="N3" s="358"/>
      <c r="O3" s="367"/>
      <c r="P3" s="442" t="s">
        <v>188</v>
      </c>
      <c r="Q3" s="491"/>
      <c r="R3" s="361"/>
      <c r="S3" s="361"/>
      <c r="T3" s="361"/>
      <c r="U3" s="361"/>
      <c r="V3" s="361"/>
      <c r="W3" s="361"/>
      <c r="X3" s="361"/>
      <c r="Y3" s="364"/>
      <c r="Z3" s="442" t="s">
        <v>154</v>
      </c>
      <c r="AA3" s="361"/>
      <c r="AB3" s="364"/>
      <c r="AC3" s="587"/>
    </row>
    <row r="4" spans="1:48" ht="23.4" customHeight="1" x14ac:dyDescent="0.45">
      <c r="B4" s="368"/>
      <c r="C4" s="611"/>
      <c r="D4" s="364"/>
      <c r="E4" s="362"/>
      <c r="F4" s="358"/>
      <c r="G4" s="358"/>
      <c r="H4" s="358"/>
      <c r="I4" s="358"/>
      <c r="J4" s="358"/>
      <c r="K4" s="358"/>
      <c r="L4" s="358"/>
      <c r="M4" s="358"/>
      <c r="N4" s="358"/>
      <c r="O4" s="367"/>
      <c r="P4" s="362"/>
      <c r="Q4" s="361"/>
      <c r="R4" s="361"/>
      <c r="S4" s="361"/>
      <c r="T4" s="361"/>
      <c r="U4" s="361"/>
      <c r="V4" s="361"/>
      <c r="W4" s="361"/>
      <c r="X4" s="361"/>
      <c r="Y4" s="364"/>
      <c r="Z4" s="362"/>
      <c r="AA4" s="361"/>
      <c r="AB4" s="364"/>
      <c r="AC4" s="587"/>
    </row>
    <row r="5" spans="1:48" ht="20.25" customHeight="1" thickBot="1" x14ac:dyDescent="0.4">
      <c r="B5" s="85"/>
      <c r="C5" s="86" t="s">
        <v>170</v>
      </c>
      <c r="D5" s="102" t="s">
        <v>278</v>
      </c>
      <c r="E5" s="100" t="s">
        <v>173</v>
      </c>
      <c r="F5" s="86" t="s">
        <v>1141</v>
      </c>
      <c r="G5" s="102" t="s">
        <v>175</v>
      </c>
      <c r="H5" s="102" t="s">
        <v>119</v>
      </c>
      <c r="I5" s="102" t="s">
        <v>121</v>
      </c>
      <c r="J5" s="102" t="s">
        <v>123</v>
      </c>
      <c r="K5" s="104" t="s">
        <v>178</v>
      </c>
      <c r="L5" s="208" t="s">
        <v>180</v>
      </c>
      <c r="M5" s="208" t="s">
        <v>182</v>
      </c>
      <c r="N5" s="208" t="s">
        <v>184</v>
      </c>
      <c r="O5" s="105" t="s">
        <v>186</v>
      </c>
      <c r="P5" s="104" t="s">
        <v>189</v>
      </c>
      <c r="Q5" s="244" t="s">
        <v>190</v>
      </c>
      <c r="R5" s="208" t="s">
        <v>191</v>
      </c>
      <c r="S5" s="557" t="s">
        <v>192</v>
      </c>
      <c r="T5" s="255" t="s">
        <v>193</v>
      </c>
      <c r="U5" s="208" t="s">
        <v>194</v>
      </c>
      <c r="V5" s="105" t="s">
        <v>195</v>
      </c>
      <c r="W5" s="102" t="s">
        <v>196</v>
      </c>
      <c r="X5" s="102" t="s">
        <v>197</v>
      </c>
      <c r="Y5" s="102" t="s">
        <v>87</v>
      </c>
      <c r="Z5" s="104" t="s">
        <v>157</v>
      </c>
      <c r="AA5" s="376" t="s">
        <v>164</v>
      </c>
      <c r="AB5" s="153" t="s">
        <v>199</v>
      </c>
      <c r="AC5" s="588"/>
      <c r="AE5" s="1" t="s">
        <v>1142</v>
      </c>
      <c r="AG5" s="1" t="s">
        <v>1143</v>
      </c>
    </row>
    <row r="6" spans="1:48" s="2" customFormat="1" ht="18.600000000000001" customHeight="1" thickBot="1" x14ac:dyDescent="0.35">
      <c r="B6" s="37">
        <v>1</v>
      </c>
      <c r="C6" s="38" t="s">
        <v>287</v>
      </c>
      <c r="D6" s="103">
        <f>_xlfn.IFNA(_xlfn.XLOOKUP( C6, Examenleverancier!$C$6:$C$107, Examenleverancier!$G$6:$G$107),"")</f>
        <v>0</v>
      </c>
      <c r="E6" s="1046" t="s">
        <v>287</v>
      </c>
      <c r="F6" s="940" t="str">
        <f>_xlfn.IFNA(_xlfn.XLOOKUP( E6, Applicatie!$B$6:$B$29, Applicatie!$G$6:$G$29),"")</f>
        <v>All you can learn</v>
      </c>
      <c r="G6" s="521"/>
      <c r="H6" s="355"/>
      <c r="I6" s="940"/>
      <c r="J6" s="521"/>
      <c r="K6" s="106"/>
      <c r="L6" s="209"/>
      <c r="M6" s="209"/>
      <c r="N6" s="209"/>
      <c r="O6" s="107"/>
      <c r="P6" s="106"/>
      <c r="Q6" s="245"/>
      <c r="R6" s="209"/>
      <c r="S6" s="559"/>
      <c r="T6" s="256"/>
      <c r="U6" s="209"/>
      <c r="V6" s="256"/>
      <c r="W6" s="103"/>
      <c r="X6" s="103"/>
      <c r="Y6" s="103"/>
      <c r="Z6" s="106"/>
      <c r="AA6" s="389"/>
      <c r="AB6" s="154"/>
      <c r="AC6" s="589"/>
      <c r="AE6" s="2" t="s">
        <v>472</v>
      </c>
      <c r="AG6" s="2" t="s">
        <v>1144</v>
      </c>
    </row>
    <row r="7" spans="1:48" s="2" customFormat="1" ht="18.600000000000001" customHeight="1" thickBot="1" x14ac:dyDescent="0.35">
      <c r="B7" s="25">
        <v>2</v>
      </c>
      <c r="C7" s="26" t="s">
        <v>296</v>
      </c>
      <c r="D7" s="733">
        <f>_xlfn.IFNA(_xlfn.XLOOKUP( C7, Examenleverancier!$C$6:$C$107, Examenleverancier!$G$6:$G$107),"")</f>
        <v>0</v>
      </c>
      <c r="E7" s="1047"/>
      <c r="F7" s="942" t="str">
        <f>_xlfn.IFNA(_xlfn.XLOOKUP( E7, Applicatie!$B$6:$B$29, Applicatie!$G$6:$G$29),"")</f>
        <v/>
      </c>
      <c r="G7" s="943"/>
      <c r="H7" s="941"/>
      <c r="I7" s="942"/>
      <c r="J7" s="943"/>
      <c r="K7" s="110"/>
      <c r="L7" s="214"/>
      <c r="M7" s="214"/>
      <c r="N7" s="214"/>
      <c r="O7" s="111"/>
      <c r="P7" s="110"/>
      <c r="Q7" s="354"/>
      <c r="R7" s="214"/>
      <c r="S7" s="566"/>
      <c r="T7" s="268"/>
      <c r="U7" s="214"/>
      <c r="V7" s="268"/>
      <c r="W7" s="733"/>
      <c r="X7" s="733"/>
      <c r="Y7" s="733"/>
      <c r="Z7" s="130"/>
      <c r="AA7" s="381"/>
      <c r="AB7" s="155"/>
      <c r="AC7" s="589"/>
      <c r="AE7" s="2" t="s">
        <v>473</v>
      </c>
      <c r="AG7" s="2" t="s">
        <v>1145</v>
      </c>
    </row>
    <row r="8" spans="1:48" s="9" customFormat="1" ht="18.600000000000001" customHeight="1" x14ac:dyDescent="0.3">
      <c r="A8" s="2"/>
      <c r="B8" s="193">
        <v>3</v>
      </c>
      <c r="C8" s="194" t="s">
        <v>304</v>
      </c>
      <c r="D8" s="732">
        <f>_xlfn.IFNA(_xlfn.XLOOKUP( C8, Examenleverancier!$C$6:$C$107, Examenleverancier!$G$6:$G$107),"")</f>
        <v>0</v>
      </c>
      <c r="E8" s="1048" t="s">
        <v>1026</v>
      </c>
      <c r="F8" s="945" t="str">
        <f>_xlfn.IFNA(_xlfn.XLOOKUP( E8, Applicatie!$B$6:$B$29, Applicatie!$G$6:$G$29),"")</f>
        <v>Paragin</v>
      </c>
      <c r="G8" s="946"/>
      <c r="H8" s="944"/>
      <c r="I8" s="945"/>
      <c r="J8" s="946"/>
      <c r="K8" s="197"/>
      <c r="L8" s="217"/>
      <c r="M8" s="217"/>
      <c r="N8" s="217"/>
      <c r="O8" s="198"/>
      <c r="P8" s="197"/>
      <c r="Q8" s="249"/>
      <c r="R8" s="217"/>
      <c r="S8" s="570"/>
      <c r="T8" s="259"/>
      <c r="U8" s="217"/>
      <c r="V8" s="259"/>
      <c r="W8" s="732"/>
      <c r="X8" s="732"/>
      <c r="Y8" s="732"/>
      <c r="Z8" s="197" t="s">
        <v>1129</v>
      </c>
      <c r="AA8" s="383"/>
      <c r="AB8" s="199"/>
      <c r="AC8" s="589"/>
      <c r="AD8" s="2"/>
      <c r="AE8" s="2" t="s">
        <v>1145</v>
      </c>
      <c r="AF8" s="2"/>
      <c r="AG8" s="2" t="s">
        <v>1146</v>
      </c>
      <c r="AH8" s="2"/>
      <c r="AI8" s="2" t="s">
        <v>1147</v>
      </c>
      <c r="AJ8" s="2"/>
      <c r="AK8" s="2"/>
      <c r="AL8" s="2"/>
      <c r="AM8" s="2"/>
      <c r="AN8" s="2"/>
      <c r="AO8" s="2"/>
      <c r="AP8" s="2"/>
      <c r="AQ8" s="2"/>
      <c r="AR8" s="2"/>
      <c r="AS8" s="2"/>
      <c r="AT8" s="2"/>
      <c r="AU8" s="2"/>
      <c r="AV8" s="2"/>
    </row>
    <row r="9" spans="1:48" s="9" customFormat="1" ht="18.600000000000001" customHeight="1" thickBot="1" x14ac:dyDescent="0.35">
      <c r="A9" s="2"/>
      <c r="B9" s="58">
        <v>4</v>
      </c>
      <c r="C9" s="59" t="s">
        <v>312</v>
      </c>
      <c r="D9" s="733">
        <f>_xlfn.IFNA(_xlfn.XLOOKUP( C9, Examenleverancier!$C$6:$C$107, Examenleverancier!$G$6:$G$107),"")</f>
        <v>0</v>
      </c>
      <c r="E9" s="1049"/>
      <c r="F9" s="948" t="str">
        <f>_xlfn.IFNA(_xlfn.XLOOKUP( E9, Applicatie!$B$6:$B$29, Applicatie!$G$6:$G$29),"")</f>
        <v/>
      </c>
      <c r="G9" s="949"/>
      <c r="H9" s="947"/>
      <c r="I9" s="948"/>
      <c r="J9" s="949"/>
      <c r="K9" s="114"/>
      <c r="L9" s="212"/>
      <c r="M9" s="212"/>
      <c r="N9" s="212"/>
      <c r="O9" s="115"/>
      <c r="P9" s="114"/>
      <c r="Q9" s="600"/>
      <c r="R9" s="212"/>
      <c r="S9" s="571"/>
      <c r="T9" s="257"/>
      <c r="U9" s="212"/>
      <c r="V9" s="257"/>
      <c r="W9" s="733"/>
      <c r="X9" s="733"/>
      <c r="Y9" s="733"/>
      <c r="Z9" s="130"/>
      <c r="AA9" s="386"/>
      <c r="AB9" s="158"/>
      <c r="AC9" s="589"/>
      <c r="AD9" s="2"/>
      <c r="AE9" s="2"/>
      <c r="AF9" s="2"/>
      <c r="AG9" s="2"/>
      <c r="AH9" s="2"/>
      <c r="AI9" s="2" t="s">
        <v>1148</v>
      </c>
      <c r="AJ9" s="2"/>
      <c r="AK9" s="2"/>
      <c r="AL9" s="2"/>
      <c r="AM9" s="2"/>
      <c r="AN9" s="2"/>
      <c r="AO9" s="2"/>
      <c r="AP9" s="2"/>
      <c r="AQ9" s="2"/>
      <c r="AR9" s="2"/>
      <c r="AS9" s="2"/>
      <c r="AT9" s="2"/>
      <c r="AU9" s="2"/>
      <c r="AV9" s="2"/>
    </row>
    <row r="10" spans="1:48" s="2" customFormat="1" ht="18.600000000000001" customHeight="1" thickBot="1" x14ac:dyDescent="0.35">
      <c r="B10" s="37">
        <v>5</v>
      </c>
      <c r="C10" s="50" t="s">
        <v>320</v>
      </c>
      <c r="D10" s="734">
        <f>_xlfn.IFNA(_xlfn.XLOOKUP( C10, Examenleverancier!$C$6:$C$107, Examenleverancier!$G$6:$G$107),"")</f>
        <v>0</v>
      </c>
      <c r="E10" s="1018"/>
      <c r="F10" s="940" t="str">
        <f>_xlfn.IFNA(_xlfn.XLOOKUP( E10, Applicatie!$B$6:$B$29, Applicatie!$G$6:$G$29),"")</f>
        <v/>
      </c>
      <c r="G10" s="521"/>
      <c r="H10" s="355"/>
      <c r="I10" s="940"/>
      <c r="J10" s="521"/>
      <c r="K10" s="116"/>
      <c r="L10" s="219"/>
      <c r="M10" s="219"/>
      <c r="N10" s="219"/>
      <c r="O10" s="117"/>
      <c r="P10" s="116"/>
      <c r="Q10" s="748"/>
      <c r="R10" s="219"/>
      <c r="S10" s="572"/>
      <c r="T10" s="260"/>
      <c r="U10" s="219"/>
      <c r="V10" s="260"/>
      <c r="W10" s="734"/>
      <c r="X10" s="734"/>
      <c r="Y10" s="734"/>
      <c r="Z10" s="106"/>
      <c r="AA10" s="389"/>
      <c r="AB10" s="159"/>
      <c r="AC10" s="589"/>
      <c r="AI10" s="2" t="s">
        <v>1149</v>
      </c>
    </row>
    <row r="11" spans="1:48" s="2" customFormat="1" ht="18.600000000000001" customHeight="1" thickBot="1" x14ac:dyDescent="0.35">
      <c r="B11" s="40">
        <v>6</v>
      </c>
      <c r="C11" s="41" t="s">
        <v>329</v>
      </c>
      <c r="D11" s="735">
        <f>_xlfn.IFNA(_xlfn.XLOOKUP( C11, Examenleverancier!$C$6:$C$107, Examenleverancier!$G$6:$G$107),"")</f>
        <v>0</v>
      </c>
      <c r="E11" s="1022"/>
      <c r="F11" s="951" t="str">
        <f>_xlfn.IFNA(_xlfn.XLOOKUP( E11, Applicatie!$B$6:$B$29, Applicatie!$G$6:$G$29),"")</f>
        <v/>
      </c>
      <c r="G11" s="952"/>
      <c r="H11" s="950"/>
      <c r="I11" s="951"/>
      <c r="J11" s="952"/>
      <c r="K11" s="118"/>
      <c r="L11" s="220"/>
      <c r="M11" s="220"/>
      <c r="N11" s="220"/>
      <c r="O11" s="119"/>
      <c r="P11" s="118"/>
      <c r="Q11" s="749"/>
      <c r="R11" s="220"/>
      <c r="S11" s="574"/>
      <c r="T11" s="261"/>
      <c r="U11" s="220"/>
      <c r="V11" s="261"/>
      <c r="W11" s="735"/>
      <c r="X11" s="735"/>
      <c r="Y11" s="735"/>
      <c r="Z11" s="124"/>
      <c r="AA11" s="393"/>
      <c r="AB11" s="160"/>
      <c r="AC11" s="589"/>
    </row>
    <row r="12" spans="1:48" s="2" customFormat="1" ht="18.600000000000001" customHeight="1" thickBot="1" x14ac:dyDescent="0.35">
      <c r="B12" s="187">
        <v>7</v>
      </c>
      <c r="C12" s="188" t="s">
        <v>336</v>
      </c>
      <c r="D12" s="736">
        <f>_xlfn.IFNA(_xlfn.XLOOKUP( C12, Examenleverancier!$C$6:$C$107, Examenleverancier!$G$6:$G$107),"")</f>
        <v>0</v>
      </c>
      <c r="E12" s="1041" t="s">
        <v>1030</v>
      </c>
      <c r="F12" s="954" t="str">
        <f>_xlfn.IFNA(_xlfn.XLOOKUP( E12, Applicatie!$B$6:$B$29, Applicatie!$G$6:$G$29),"")</f>
        <v>Paragin</v>
      </c>
      <c r="G12" s="955"/>
      <c r="H12" s="953"/>
      <c r="I12" s="954"/>
      <c r="J12" s="955"/>
      <c r="K12" s="189"/>
      <c r="L12" s="215"/>
      <c r="M12" s="215"/>
      <c r="N12" s="215"/>
      <c r="O12" s="190"/>
      <c r="P12" s="189"/>
      <c r="Q12" s="248"/>
      <c r="R12" s="215"/>
      <c r="S12" s="568"/>
      <c r="T12" s="258"/>
      <c r="U12" s="215"/>
      <c r="V12" s="258"/>
      <c r="W12" s="736"/>
      <c r="X12" s="736"/>
      <c r="Y12" s="736"/>
      <c r="Z12" s="189" t="s">
        <v>1129</v>
      </c>
      <c r="AA12" s="382"/>
      <c r="AB12" s="192"/>
      <c r="AC12" s="589"/>
    </row>
    <row r="13" spans="1:48" s="2" customFormat="1" ht="18.600000000000001" customHeight="1" thickBot="1" x14ac:dyDescent="0.35">
      <c r="B13" s="40">
        <v>8</v>
      </c>
      <c r="C13" s="41" t="s">
        <v>344</v>
      </c>
      <c r="D13" s="737">
        <f>_xlfn.IFNA(_xlfn.XLOOKUP( C13, Examenleverancier!$C$6:$C$107, Examenleverancier!$G$6:$G$107),"")</f>
        <v>0</v>
      </c>
      <c r="E13" s="1050"/>
      <c r="F13" s="957" t="str">
        <f>_xlfn.IFNA(_xlfn.XLOOKUP( E13, Applicatie!$B$6:$B$29, Applicatie!$G$6:$G$29),"")</f>
        <v/>
      </c>
      <c r="G13" s="958"/>
      <c r="H13" s="956"/>
      <c r="I13" s="957"/>
      <c r="J13" s="958"/>
      <c r="K13" s="124"/>
      <c r="L13" s="221"/>
      <c r="M13" s="221"/>
      <c r="N13" s="221"/>
      <c r="O13" s="125"/>
      <c r="P13" s="124"/>
      <c r="Q13" s="250"/>
      <c r="R13" s="221"/>
      <c r="S13" s="576"/>
      <c r="T13" s="262"/>
      <c r="U13" s="221"/>
      <c r="V13" s="262"/>
      <c r="W13" s="737"/>
      <c r="X13" s="737"/>
      <c r="Y13" s="737"/>
      <c r="Z13" s="124"/>
      <c r="AA13" s="393"/>
      <c r="AB13" s="160"/>
      <c r="AC13" s="589"/>
    </row>
    <row r="14" spans="1:48" s="2" customFormat="1" ht="18.600000000000001" customHeight="1" thickBot="1" x14ac:dyDescent="0.35">
      <c r="B14" s="37">
        <v>9</v>
      </c>
      <c r="C14" s="38" t="s">
        <v>351</v>
      </c>
      <c r="D14" s="103">
        <f>_xlfn.IFNA(_xlfn.XLOOKUP( C14, Examenleverancier!$C$6:$C$107, Examenleverancier!$G$6:$G$107),"")</f>
        <v>0</v>
      </c>
      <c r="E14" s="1018" t="s">
        <v>1035</v>
      </c>
      <c r="F14" s="959" t="str">
        <f>_xlfn.IFNA(_xlfn.XLOOKUP( E14, Applicatie!$B$6:$B$29, Applicatie!$G$6:$G$29),"")</f>
        <v>Stipp</v>
      </c>
      <c r="G14" s="960"/>
      <c r="H14" s="550"/>
      <c r="I14" s="959"/>
      <c r="J14" s="960"/>
      <c r="K14" s="106"/>
      <c r="L14" s="209"/>
      <c r="M14" s="209"/>
      <c r="N14" s="209"/>
      <c r="O14" s="107"/>
      <c r="P14" s="106"/>
      <c r="Q14" s="245"/>
      <c r="R14" s="209"/>
      <c r="S14" s="559"/>
      <c r="T14" s="256"/>
      <c r="U14" s="209"/>
      <c r="V14" s="256"/>
      <c r="W14" s="103"/>
      <c r="X14" s="103"/>
      <c r="Y14" s="103"/>
      <c r="Z14" s="106"/>
      <c r="AA14" s="389"/>
      <c r="AB14" s="159"/>
      <c r="AC14" s="589"/>
    </row>
    <row r="15" spans="1:48" s="9" customFormat="1" ht="18.600000000000001" customHeight="1" thickBot="1" x14ac:dyDescent="0.35">
      <c r="A15" s="2"/>
      <c r="B15" s="40">
        <v>10</v>
      </c>
      <c r="C15" s="42" t="s">
        <v>361</v>
      </c>
      <c r="D15" s="737">
        <f>_xlfn.IFNA(_xlfn.XLOOKUP( C15, Examenleverancier!$C$6:$C$107, Examenleverancier!$G$6:$G$107),"")</f>
        <v>0</v>
      </c>
      <c r="E15" s="1022"/>
      <c r="F15" s="962" t="str">
        <f>_xlfn.IFNA(_xlfn.XLOOKUP( E15, Applicatie!$B$6:$B$29, Applicatie!$G$6:$G$29),"")</f>
        <v/>
      </c>
      <c r="G15" s="963"/>
      <c r="H15" s="961"/>
      <c r="I15" s="962"/>
      <c r="J15" s="963"/>
      <c r="K15" s="124"/>
      <c r="L15" s="221"/>
      <c r="M15" s="221"/>
      <c r="N15" s="221"/>
      <c r="O15" s="125"/>
      <c r="P15" s="124"/>
      <c r="Q15" s="250"/>
      <c r="R15" s="221"/>
      <c r="S15" s="576"/>
      <c r="T15" s="262"/>
      <c r="U15" s="221"/>
      <c r="V15" s="262"/>
      <c r="W15" s="737"/>
      <c r="X15" s="737"/>
      <c r="Y15" s="737"/>
      <c r="Z15" s="124"/>
      <c r="AA15" s="393"/>
      <c r="AB15" s="160"/>
      <c r="AC15" s="589"/>
      <c r="AD15" s="2"/>
      <c r="AE15" s="2"/>
      <c r="AF15" s="2"/>
      <c r="AG15" s="2"/>
      <c r="AH15" s="2"/>
      <c r="AI15" s="2"/>
      <c r="AJ15" s="2"/>
      <c r="AK15" s="2"/>
      <c r="AL15" s="2"/>
      <c r="AM15" s="2"/>
      <c r="AN15" s="2"/>
      <c r="AO15" s="2"/>
      <c r="AP15" s="2"/>
      <c r="AQ15" s="2"/>
      <c r="AR15" s="2"/>
      <c r="AS15" s="2"/>
      <c r="AT15" s="2"/>
      <c r="AU15" s="2"/>
      <c r="AV15" s="2"/>
    </row>
    <row r="16" spans="1:48" s="2" customFormat="1" ht="18.600000000000001" customHeight="1" thickBot="1" x14ac:dyDescent="0.35">
      <c r="B16" s="37">
        <v>11</v>
      </c>
      <c r="C16" s="38" t="s">
        <v>368</v>
      </c>
      <c r="D16" s="103">
        <f>_xlfn.IFNA(_xlfn.XLOOKUP( C16, Examenleverancier!$C$6:$C$107, Examenleverancier!$G$6:$G$107),"")</f>
        <v>0</v>
      </c>
      <c r="E16" s="1018"/>
      <c r="F16" s="959" t="str">
        <f>_xlfn.IFNA(_xlfn.XLOOKUP( E16, Applicatie!$B$6:$B$29, Applicatie!$G$6:$G$29),"")</f>
        <v/>
      </c>
      <c r="G16" s="960"/>
      <c r="H16" s="550"/>
      <c r="I16" s="959"/>
      <c r="J16" s="960"/>
      <c r="K16" s="106"/>
      <c r="L16" s="209"/>
      <c r="M16" s="209"/>
      <c r="N16" s="209"/>
      <c r="O16" s="107"/>
      <c r="P16" s="106"/>
      <c r="Q16" s="245"/>
      <c r="R16" s="209"/>
      <c r="S16" s="559"/>
      <c r="T16" s="256"/>
      <c r="U16" s="209"/>
      <c r="V16" s="256"/>
      <c r="W16" s="103"/>
      <c r="X16" s="103"/>
      <c r="Y16" s="103"/>
      <c r="Z16" s="106"/>
      <c r="AA16" s="389"/>
      <c r="AB16" s="159"/>
      <c r="AC16" s="589"/>
    </row>
    <row r="17" spans="1:48" s="5" customFormat="1" ht="18.600000000000001" customHeight="1" x14ac:dyDescent="0.35">
      <c r="A17" s="1"/>
      <c r="B17" s="166">
        <v>12</v>
      </c>
      <c r="C17" s="168" t="s">
        <v>373</v>
      </c>
      <c r="D17" s="743" t="str">
        <f>_xlfn.IFNA(_xlfn.XLOOKUP( C17, Examenleverancier!$C$6:$C$107, Examenleverancier!$G$6:$G$107),"")</f>
        <v>Cito</v>
      </c>
      <c r="E17" s="1030" t="s">
        <v>1009</v>
      </c>
      <c r="F17" s="965" t="str">
        <f>_xlfn.IFNA(_xlfn.XLOOKUP( E17, Applicatie!$B$6:$B$29, Applicatie!$G$6:$G$29),"")</f>
        <v>Duo</v>
      </c>
      <c r="G17" s="966"/>
      <c r="H17" s="964"/>
      <c r="I17" s="965"/>
      <c r="J17" s="966"/>
      <c r="K17" s="171" t="s">
        <v>472</v>
      </c>
      <c r="L17" s="210"/>
      <c r="M17" s="210"/>
      <c r="N17" s="210"/>
      <c r="O17" s="172"/>
      <c r="P17" s="171"/>
      <c r="Q17" s="246"/>
      <c r="R17" s="210"/>
      <c r="S17" s="730"/>
      <c r="T17" s="263"/>
      <c r="U17" s="210"/>
      <c r="V17" s="263"/>
      <c r="W17" s="743" t="s">
        <v>196</v>
      </c>
      <c r="X17" s="743"/>
      <c r="Y17" s="743"/>
      <c r="Z17" s="171" t="s">
        <v>1136</v>
      </c>
      <c r="AA17" s="403" t="s">
        <v>1126</v>
      </c>
      <c r="AB17" s="174"/>
      <c r="AC17" s="589"/>
      <c r="AD17" s="1"/>
      <c r="AE17" s="1"/>
      <c r="AF17" s="1"/>
      <c r="AG17" s="1"/>
      <c r="AH17" s="1"/>
      <c r="AI17" s="1"/>
      <c r="AJ17" s="1"/>
      <c r="AK17" s="1"/>
      <c r="AL17" s="1"/>
      <c r="AM17" s="1"/>
      <c r="AN17" s="1"/>
      <c r="AO17" s="1"/>
      <c r="AP17" s="1"/>
      <c r="AQ17" s="1"/>
      <c r="AR17" s="1"/>
      <c r="AS17" s="1"/>
      <c r="AT17" s="1"/>
      <c r="AU17" s="1"/>
      <c r="AV17" s="1"/>
    </row>
    <row r="18" spans="1:48" s="5" customFormat="1" ht="18.600000000000001" customHeight="1" thickBot="1" x14ac:dyDescent="0.4">
      <c r="A18" s="1"/>
      <c r="B18" s="175">
        <v>12</v>
      </c>
      <c r="C18" s="63" t="s">
        <v>373</v>
      </c>
      <c r="D18" s="738" t="str">
        <f>_xlfn.IFNA(_xlfn.XLOOKUP( C18, Examenleverancier!$C$6:$C$107, Examenleverancier!$G$6:$G$107),"")</f>
        <v>Cito</v>
      </c>
      <c r="E18" s="1031" t="s">
        <v>994</v>
      </c>
      <c r="F18" s="968" t="str">
        <f>_xlfn.IFNA(_xlfn.XLOOKUP( E18, Applicatie!$B$6:$B$29, Applicatie!$G$6:$G$29),"")</f>
        <v>Ans Exam BV</v>
      </c>
      <c r="G18" s="969" t="s">
        <v>1150</v>
      </c>
      <c r="H18" s="967"/>
      <c r="I18" s="968"/>
      <c r="J18" s="969"/>
      <c r="K18" s="130" t="s">
        <v>472</v>
      </c>
      <c r="L18" s="213"/>
      <c r="M18" s="213"/>
      <c r="N18" s="213"/>
      <c r="O18" s="131"/>
      <c r="P18" s="130"/>
      <c r="Q18" s="247"/>
      <c r="R18" s="213"/>
      <c r="S18" s="724"/>
      <c r="T18" s="264"/>
      <c r="U18" s="213"/>
      <c r="V18" s="264"/>
      <c r="W18" s="738" t="s">
        <v>196</v>
      </c>
      <c r="X18" s="738"/>
      <c r="Y18" s="738"/>
      <c r="Z18" s="130" t="s">
        <v>1136</v>
      </c>
      <c r="AA18" s="406" t="s">
        <v>1126</v>
      </c>
      <c r="AB18" s="163"/>
      <c r="AC18" s="589"/>
      <c r="AD18" s="1"/>
      <c r="AE18" s="1"/>
      <c r="AF18" s="1"/>
      <c r="AG18" s="1"/>
      <c r="AH18" s="1"/>
      <c r="AI18" s="1"/>
      <c r="AJ18" s="1"/>
      <c r="AK18" s="1"/>
      <c r="AL18" s="1"/>
      <c r="AM18" s="1"/>
      <c r="AN18" s="1"/>
      <c r="AO18" s="1"/>
      <c r="AP18" s="1"/>
      <c r="AQ18" s="1"/>
      <c r="AR18" s="1"/>
      <c r="AS18" s="1"/>
      <c r="AT18" s="1"/>
      <c r="AU18" s="1"/>
      <c r="AV18" s="1"/>
    </row>
    <row r="19" spans="1:48" s="3" customFormat="1" ht="18.600000000000001" customHeight="1" thickBot="1" x14ac:dyDescent="0.35">
      <c r="A19" s="4"/>
      <c r="B19" s="37">
        <v>13</v>
      </c>
      <c r="C19" s="38" t="s">
        <v>381</v>
      </c>
      <c r="D19" s="103">
        <f>_xlfn.IFNA(_xlfn.XLOOKUP( C19, Examenleverancier!$C$6:$C$107, Examenleverancier!$G$6:$G$107),"")</f>
        <v>0</v>
      </c>
      <c r="E19" s="1018"/>
      <c r="F19" s="959" t="str">
        <f>_xlfn.IFNA(_xlfn.XLOOKUP( E19, Applicatie!$B$6:$B$29, Applicatie!$G$6:$G$29),"")</f>
        <v/>
      </c>
      <c r="G19" s="960"/>
      <c r="H19" s="550"/>
      <c r="I19" s="959"/>
      <c r="J19" s="960"/>
      <c r="K19" s="106"/>
      <c r="L19" s="209"/>
      <c r="M19" s="209"/>
      <c r="N19" s="209"/>
      <c r="O19" s="107"/>
      <c r="P19" s="106"/>
      <c r="Q19" s="245"/>
      <c r="R19" s="209"/>
      <c r="S19" s="559"/>
      <c r="T19" s="256"/>
      <c r="U19" s="209"/>
      <c r="V19" s="256"/>
      <c r="W19" s="103"/>
      <c r="X19" s="103"/>
      <c r="Y19" s="103"/>
      <c r="Z19" s="106"/>
      <c r="AA19" s="389"/>
      <c r="AB19" s="159"/>
      <c r="AC19" s="589"/>
      <c r="AD19" s="2"/>
      <c r="AE19" s="2"/>
      <c r="AF19" s="2"/>
      <c r="AG19" s="2"/>
      <c r="AH19" s="2"/>
      <c r="AI19" s="2"/>
      <c r="AJ19" s="2"/>
      <c r="AK19" s="2"/>
      <c r="AL19" s="2"/>
      <c r="AM19" s="2"/>
      <c r="AN19" s="2"/>
      <c r="AO19" s="2"/>
      <c r="AP19" s="2"/>
      <c r="AQ19" s="2"/>
      <c r="AR19" s="2"/>
      <c r="AS19" s="2"/>
      <c r="AT19" s="2"/>
      <c r="AU19" s="2"/>
      <c r="AV19" s="2"/>
    </row>
    <row r="20" spans="1:48" s="4" customFormat="1" ht="18.600000000000001" customHeight="1" thickBot="1" x14ac:dyDescent="0.35">
      <c r="A20" s="2"/>
      <c r="B20" s="175">
        <v>14</v>
      </c>
      <c r="C20" s="176" t="s">
        <v>1151</v>
      </c>
      <c r="D20" s="738" t="str">
        <f>_xlfn.IFNA(_xlfn.XLOOKUP( C20, Examenleverancier!$C$6:$C$107, Examenleverancier!$G$6:$G$107),"")</f>
        <v/>
      </c>
      <c r="E20" s="1031" t="s">
        <v>1026</v>
      </c>
      <c r="F20" s="968" t="str">
        <f>_xlfn.IFNA(_xlfn.XLOOKUP( E20, Applicatie!$B$6:$B$29, Applicatie!$G$6:$G$29),"")</f>
        <v>Paragin</v>
      </c>
      <c r="G20" s="969"/>
      <c r="H20" s="967"/>
      <c r="I20" s="968"/>
      <c r="J20" s="969"/>
      <c r="K20" s="130"/>
      <c r="L20" s="213"/>
      <c r="M20" s="213"/>
      <c r="N20" s="213"/>
      <c r="O20" s="131"/>
      <c r="P20" s="130"/>
      <c r="Q20" s="247"/>
      <c r="R20" s="213"/>
      <c r="S20" s="724"/>
      <c r="T20" s="264"/>
      <c r="U20" s="213"/>
      <c r="V20" s="264"/>
      <c r="W20" s="738"/>
      <c r="X20" s="738"/>
      <c r="Y20" s="738"/>
      <c r="Z20" s="130" t="s">
        <v>1129</v>
      </c>
      <c r="AA20" s="406"/>
      <c r="AB20" s="163"/>
      <c r="AC20" s="589"/>
      <c r="AD20" s="2"/>
      <c r="AE20" s="2"/>
      <c r="AF20" s="2"/>
      <c r="AG20" s="2"/>
      <c r="AH20" s="2"/>
      <c r="AI20" s="2"/>
      <c r="AJ20" s="2"/>
      <c r="AK20" s="2"/>
      <c r="AL20" s="2"/>
      <c r="AM20" s="2"/>
      <c r="AN20" s="2"/>
      <c r="AO20" s="2"/>
      <c r="AP20" s="2"/>
      <c r="AQ20" s="2"/>
      <c r="AR20" s="2"/>
      <c r="AS20" s="2"/>
      <c r="AT20" s="2"/>
      <c r="AU20" s="2"/>
      <c r="AV20" s="2"/>
    </row>
    <row r="21" spans="1:48" s="5" customFormat="1" ht="18.600000000000001" customHeight="1" thickBot="1" x14ac:dyDescent="0.4">
      <c r="A21" s="1"/>
      <c r="B21" s="51">
        <v>15</v>
      </c>
      <c r="C21" s="52" t="s">
        <v>397</v>
      </c>
      <c r="D21" s="739">
        <f>_xlfn.IFNA(_xlfn.XLOOKUP( C21, Examenleverancier!$C$6:$C$107, Examenleverancier!$G$6:$G$107),"")</f>
        <v>0</v>
      </c>
      <c r="E21" s="1051"/>
      <c r="F21" s="971" t="str">
        <f>_xlfn.IFNA(_xlfn.XLOOKUP( E21, Applicatie!$B$6:$B$29, Applicatie!$G$6:$G$29),"")</f>
        <v/>
      </c>
      <c r="G21" s="972"/>
      <c r="H21" s="970"/>
      <c r="I21" s="971"/>
      <c r="J21" s="972"/>
      <c r="K21" s="122"/>
      <c r="L21" s="225"/>
      <c r="M21" s="225"/>
      <c r="N21" s="225"/>
      <c r="O21" s="123"/>
      <c r="P21" s="122"/>
      <c r="Q21" s="750"/>
      <c r="R21" s="225"/>
      <c r="S21" s="725"/>
      <c r="T21" s="265"/>
      <c r="U21" s="225"/>
      <c r="V21" s="265"/>
      <c r="W21" s="739"/>
      <c r="X21" s="739"/>
      <c r="Y21" s="739"/>
      <c r="Z21" s="135"/>
      <c r="AA21" s="409"/>
      <c r="AB21" s="161"/>
      <c r="AC21" s="589"/>
      <c r="AD21" s="1"/>
      <c r="AE21" s="1"/>
      <c r="AF21" s="1"/>
      <c r="AG21" s="1"/>
      <c r="AH21" s="1"/>
      <c r="AI21" s="1"/>
      <c r="AJ21" s="1"/>
      <c r="AK21" s="1"/>
      <c r="AL21" s="1"/>
      <c r="AM21" s="1"/>
      <c r="AN21" s="1"/>
      <c r="AO21" s="1"/>
      <c r="AP21" s="1"/>
      <c r="AQ21" s="1"/>
      <c r="AR21" s="1"/>
      <c r="AS21" s="1"/>
      <c r="AT21" s="1"/>
      <c r="AU21" s="1"/>
      <c r="AV21" s="1"/>
    </row>
    <row r="22" spans="1:48" ht="18.600000000000001" customHeight="1" thickBot="1" x14ac:dyDescent="0.4">
      <c r="B22" s="44">
        <v>16</v>
      </c>
      <c r="C22" s="43" t="s">
        <v>403</v>
      </c>
      <c r="D22" s="737">
        <f>_xlfn.IFNA(_xlfn.XLOOKUP( C22, Examenleverancier!$C$6:$C$107, Examenleverancier!$G$6:$G$107),"")</f>
        <v>0</v>
      </c>
      <c r="E22" s="1021"/>
      <c r="F22" s="962" t="str">
        <f>_xlfn.IFNA(_xlfn.XLOOKUP( E22, Applicatie!$B$6:$B$29, Applicatie!$G$6:$G$29),"")</f>
        <v/>
      </c>
      <c r="G22" s="963"/>
      <c r="H22" s="961"/>
      <c r="I22" s="962"/>
      <c r="J22" s="963"/>
      <c r="K22" s="124"/>
      <c r="L22" s="221"/>
      <c r="M22" s="221"/>
      <c r="N22" s="221"/>
      <c r="O22" s="125"/>
      <c r="P22" s="124"/>
      <c r="Q22" s="250"/>
      <c r="R22" s="221"/>
      <c r="S22" s="576"/>
      <c r="T22" s="262"/>
      <c r="U22" s="221"/>
      <c r="V22" s="262"/>
      <c r="W22" s="737"/>
      <c r="X22" s="737"/>
      <c r="Y22" s="737"/>
      <c r="Z22" s="124"/>
      <c r="AA22" s="393"/>
      <c r="AB22" s="160"/>
      <c r="AC22" s="589"/>
    </row>
    <row r="23" spans="1:48" s="2" customFormat="1" ht="18.600000000000001" customHeight="1" x14ac:dyDescent="0.3">
      <c r="B23" s="203">
        <v>17</v>
      </c>
      <c r="C23" s="204" t="s">
        <v>410</v>
      </c>
      <c r="D23" s="740">
        <f>_xlfn.IFNA(_xlfn.XLOOKUP( C23, Examenleverancier!$C$6:$C$107, Examenleverancier!$G$6:$G$107),"")</f>
        <v>0</v>
      </c>
      <c r="E23" s="1052" t="s">
        <v>1026</v>
      </c>
      <c r="F23" s="974" t="str">
        <f>_xlfn.IFNA(_xlfn.XLOOKUP( E23, Applicatie!$B$6:$B$29, Applicatie!$G$6:$G$29),"")</f>
        <v>Paragin</v>
      </c>
      <c r="G23" s="975"/>
      <c r="H23" s="973"/>
      <c r="I23" s="974"/>
      <c r="J23" s="975"/>
      <c r="K23" s="205" t="s">
        <v>20</v>
      </c>
      <c r="L23" s="227" t="s">
        <v>20</v>
      </c>
      <c r="M23" s="227" t="s">
        <v>20</v>
      </c>
      <c r="N23" s="227" t="s">
        <v>1146</v>
      </c>
      <c r="O23" s="206"/>
      <c r="P23" s="205" t="s">
        <v>189</v>
      </c>
      <c r="Q23" s="252"/>
      <c r="R23" s="227"/>
      <c r="S23" s="726" t="s">
        <v>192</v>
      </c>
      <c r="T23" s="266" t="s">
        <v>193</v>
      </c>
      <c r="U23" s="227" t="s">
        <v>194</v>
      </c>
      <c r="V23" s="266"/>
      <c r="W23" s="740"/>
      <c r="X23" s="740" t="s">
        <v>197</v>
      </c>
      <c r="Y23" s="740"/>
      <c r="Z23" s="205" t="s">
        <v>1129</v>
      </c>
      <c r="AA23" s="413" t="s">
        <v>1126</v>
      </c>
      <c r="AB23" s="207"/>
      <c r="AC23" s="589"/>
    </row>
    <row r="24" spans="1:48" s="2" customFormat="1" ht="18.600000000000001" customHeight="1" x14ac:dyDescent="0.3">
      <c r="B24" s="324">
        <v>17</v>
      </c>
      <c r="C24" s="783" t="s">
        <v>410</v>
      </c>
      <c r="D24" s="876">
        <f>_xlfn.IFNA(_xlfn.XLOOKUP( C24, Examenleverancier!$C$6:$C$107, Examenleverancier!$G$6:$G$107),"")</f>
        <v>0</v>
      </c>
      <c r="E24" s="1038" t="s">
        <v>1030</v>
      </c>
      <c r="F24" s="977" t="str">
        <f>_xlfn.IFNA(_xlfn.XLOOKUP( E24, Applicatie!$B$6:$B$29, Applicatie!$G$6:$G$29),"")</f>
        <v>Paragin</v>
      </c>
      <c r="G24" s="978"/>
      <c r="H24" s="976"/>
      <c r="I24" s="977"/>
      <c r="J24" s="978"/>
      <c r="K24" s="326" t="s">
        <v>20</v>
      </c>
      <c r="L24" s="299" t="s">
        <v>20</v>
      </c>
      <c r="M24" s="299" t="s">
        <v>20</v>
      </c>
      <c r="N24" s="299" t="s">
        <v>1146</v>
      </c>
      <c r="O24" s="327"/>
      <c r="P24" s="326"/>
      <c r="Q24" s="228"/>
      <c r="R24" s="228"/>
      <c r="S24" s="873"/>
      <c r="T24" s="874"/>
      <c r="U24" s="228"/>
      <c r="V24" s="874"/>
      <c r="W24" s="875"/>
      <c r="X24" s="875"/>
      <c r="Y24" s="876"/>
      <c r="Z24" s="177"/>
      <c r="AA24" s="429"/>
      <c r="AB24" s="872"/>
      <c r="AC24" s="589"/>
    </row>
    <row r="25" spans="1:48" s="2" customFormat="1" ht="18.600000000000001" customHeight="1" thickBot="1" x14ac:dyDescent="0.35">
      <c r="B25" s="19">
        <v>17</v>
      </c>
      <c r="C25" s="16" t="s">
        <v>410</v>
      </c>
      <c r="D25" s="877">
        <f>_xlfn.IFNA(_xlfn.XLOOKUP( C25, Examenleverancier!$C$6:$C$107, Examenleverancier!$G$6:$G$107),"")</f>
        <v>0</v>
      </c>
      <c r="E25" s="1020" t="s">
        <v>1036</v>
      </c>
      <c r="F25" s="980" t="str">
        <f>_xlfn.IFNA(_xlfn.XLOOKUP( E25, Applicatie!$B$6:$B$29, Applicatie!$G$6:$G$29),"")</f>
        <v>Stipp</v>
      </c>
      <c r="G25" s="981"/>
      <c r="H25" s="979"/>
      <c r="I25" s="980"/>
      <c r="J25" s="981"/>
      <c r="K25" s="128"/>
      <c r="L25" s="229"/>
      <c r="M25" s="229"/>
      <c r="N25" s="229" t="s">
        <v>1145</v>
      </c>
      <c r="O25" s="129"/>
      <c r="P25" s="128"/>
      <c r="Q25" s="229"/>
      <c r="R25" s="229"/>
      <c r="S25" s="729"/>
      <c r="T25" s="270"/>
      <c r="U25" s="229"/>
      <c r="V25" s="270"/>
      <c r="W25" s="741"/>
      <c r="X25" s="741"/>
      <c r="Y25" s="877"/>
      <c r="Z25" s="135"/>
      <c r="AA25" s="416"/>
      <c r="AB25" s="162"/>
      <c r="AC25" s="589"/>
    </row>
    <row r="26" spans="1:48" ht="18.600000000000001" customHeight="1" thickBot="1" x14ac:dyDescent="0.4">
      <c r="B26" s="61">
        <v>18</v>
      </c>
      <c r="C26" s="62" t="s">
        <v>417</v>
      </c>
      <c r="D26" s="738">
        <f>_xlfn.IFNA(_xlfn.XLOOKUP( C26, Examenleverancier!$C$6:$C$107, Examenleverancier!$G$6:$G$107),"")</f>
        <v>0</v>
      </c>
      <c r="E26" s="1027"/>
      <c r="F26" s="968" t="str">
        <f>_xlfn.IFNA(_xlfn.XLOOKUP( E26, Applicatie!$B$6:$B$29, Applicatie!$G$6:$G$29),"")</f>
        <v/>
      </c>
      <c r="G26" s="969"/>
      <c r="H26" s="967"/>
      <c r="I26" s="968"/>
      <c r="J26" s="969"/>
      <c r="K26" s="130"/>
      <c r="L26" s="213"/>
      <c r="M26" s="213"/>
      <c r="N26" s="213"/>
      <c r="O26" s="131"/>
      <c r="P26" s="130"/>
      <c r="Q26" s="247"/>
      <c r="R26" s="213"/>
      <c r="S26" s="724"/>
      <c r="T26" s="264"/>
      <c r="U26" s="213"/>
      <c r="V26" s="264"/>
      <c r="W26" s="738"/>
      <c r="X26" s="738"/>
      <c r="Y26" s="738"/>
      <c r="Z26" s="130"/>
      <c r="AA26" s="406"/>
      <c r="AB26" s="163"/>
      <c r="AC26" s="589"/>
    </row>
    <row r="27" spans="1:48" ht="18.600000000000001" customHeight="1" thickBot="1" x14ac:dyDescent="0.4">
      <c r="B27" s="46">
        <v>19</v>
      </c>
      <c r="C27" s="35" t="s">
        <v>424</v>
      </c>
      <c r="D27" s="103">
        <f>_xlfn.IFNA(_xlfn.XLOOKUP( C27, Examenleverancier!$C$6:$C$107, Examenleverancier!$G$6:$G$107),"")</f>
        <v>0</v>
      </c>
      <c r="E27" s="1037"/>
      <c r="F27" s="959" t="str">
        <f>_xlfn.IFNA(_xlfn.XLOOKUP( E27, Applicatie!$B$6:$B$29, Applicatie!$G$6:$G$29),"")</f>
        <v/>
      </c>
      <c r="G27" s="960"/>
      <c r="H27" s="550"/>
      <c r="I27" s="959"/>
      <c r="J27" s="960"/>
      <c r="K27" s="106"/>
      <c r="L27" s="209"/>
      <c r="M27" s="209"/>
      <c r="N27" s="209"/>
      <c r="O27" s="107"/>
      <c r="P27" s="106"/>
      <c r="Q27" s="245"/>
      <c r="R27" s="209"/>
      <c r="S27" s="559"/>
      <c r="T27" s="256"/>
      <c r="U27" s="209"/>
      <c r="V27" s="256"/>
      <c r="W27" s="103"/>
      <c r="X27" s="103"/>
      <c r="Y27" s="103"/>
      <c r="Z27" s="106"/>
      <c r="AA27" s="389"/>
      <c r="AB27" s="159"/>
      <c r="AC27" s="589"/>
    </row>
    <row r="28" spans="1:48" s="5" customFormat="1" ht="18.600000000000001" customHeight="1" thickBot="1" x14ac:dyDescent="0.4">
      <c r="A28" s="1"/>
      <c r="B28" s="152">
        <v>20</v>
      </c>
      <c r="C28" s="21" t="s">
        <v>431</v>
      </c>
      <c r="D28" s="733">
        <f>_xlfn.IFNA(_xlfn.XLOOKUP( C28, Examenleverancier!$C$6:$C$107, Examenleverancier!$G$6:$G$107),"")</f>
        <v>0</v>
      </c>
      <c r="E28" s="1053"/>
      <c r="F28" s="983" t="str">
        <f>_xlfn.IFNA(_xlfn.XLOOKUP( E28, Applicatie!$B$6:$B$29, Applicatie!$G$6:$G$29),"")</f>
        <v/>
      </c>
      <c r="G28" s="984"/>
      <c r="H28" s="982"/>
      <c r="I28" s="983"/>
      <c r="J28" s="984"/>
      <c r="K28" s="110"/>
      <c r="L28" s="214"/>
      <c r="M28" s="214"/>
      <c r="N28" s="214"/>
      <c r="O28" s="111"/>
      <c r="P28" s="110"/>
      <c r="Q28" s="354"/>
      <c r="R28" s="214"/>
      <c r="S28" s="566"/>
      <c r="T28" s="268"/>
      <c r="U28" s="214"/>
      <c r="V28" s="268"/>
      <c r="W28" s="733"/>
      <c r="X28" s="733"/>
      <c r="Y28" s="733"/>
      <c r="Z28" s="130"/>
      <c r="AA28" s="381"/>
      <c r="AB28" s="155"/>
      <c r="AC28" s="589"/>
      <c r="AD28" s="1"/>
      <c r="AE28" s="1"/>
      <c r="AF28" s="1"/>
      <c r="AG28" s="1"/>
      <c r="AH28" s="1"/>
      <c r="AI28" s="1"/>
      <c r="AJ28" s="1"/>
      <c r="AK28" s="1"/>
      <c r="AL28" s="1"/>
      <c r="AM28" s="1"/>
      <c r="AN28" s="1"/>
      <c r="AO28" s="1"/>
      <c r="AP28" s="1"/>
      <c r="AQ28" s="1"/>
      <c r="AR28" s="1"/>
      <c r="AS28" s="1"/>
      <c r="AT28" s="1"/>
      <c r="AU28" s="1"/>
      <c r="AV28" s="1"/>
    </row>
    <row r="29" spans="1:48" s="9" customFormat="1" ht="18.600000000000001" customHeight="1" thickBot="1" x14ac:dyDescent="0.35">
      <c r="A29" s="2"/>
      <c r="B29" s="37">
        <v>21</v>
      </c>
      <c r="C29" s="34" t="s">
        <v>438</v>
      </c>
      <c r="D29" s="103">
        <f>_xlfn.IFNA(_xlfn.XLOOKUP( C29, Examenleverancier!$C$6:$C$107, Examenleverancier!$G$6:$G$107),"")</f>
        <v>0</v>
      </c>
      <c r="E29" s="1029"/>
      <c r="F29" s="959" t="str">
        <f>_xlfn.IFNA(_xlfn.XLOOKUP( E29, Applicatie!$B$6:$B$29, Applicatie!$G$6:$G$29),"")</f>
        <v/>
      </c>
      <c r="G29" s="960"/>
      <c r="H29" s="550"/>
      <c r="I29" s="959"/>
      <c r="J29" s="960"/>
      <c r="K29" s="106"/>
      <c r="L29" s="209"/>
      <c r="M29" s="209"/>
      <c r="N29" s="209"/>
      <c r="O29" s="107"/>
      <c r="P29" s="106"/>
      <c r="Q29" s="245"/>
      <c r="R29" s="209"/>
      <c r="S29" s="559"/>
      <c r="T29" s="256"/>
      <c r="U29" s="209"/>
      <c r="V29" s="256"/>
      <c r="W29" s="103"/>
      <c r="X29" s="103"/>
      <c r="Y29" s="103"/>
      <c r="Z29" s="106"/>
      <c r="AA29" s="389"/>
      <c r="AB29" s="159"/>
      <c r="AC29" s="589"/>
      <c r="AD29" s="2"/>
      <c r="AE29" s="2"/>
      <c r="AF29" s="2"/>
      <c r="AG29" s="2"/>
      <c r="AH29" s="2"/>
      <c r="AI29" s="2"/>
      <c r="AJ29" s="2"/>
      <c r="AK29" s="2"/>
      <c r="AL29" s="2"/>
      <c r="AM29" s="2"/>
      <c r="AN29" s="2"/>
      <c r="AO29" s="2"/>
      <c r="AP29" s="2"/>
      <c r="AQ29" s="2"/>
      <c r="AR29" s="2"/>
      <c r="AS29" s="2"/>
      <c r="AT29" s="2"/>
      <c r="AU29" s="2"/>
      <c r="AV29" s="2"/>
    </row>
    <row r="30" spans="1:48" s="5" customFormat="1" ht="18.600000000000001" customHeight="1" thickBot="1" x14ac:dyDescent="0.4">
      <c r="A30" s="1"/>
      <c r="B30" s="175">
        <v>22</v>
      </c>
      <c r="C30" s="64" t="s">
        <v>443</v>
      </c>
      <c r="D30" s="738">
        <f>_xlfn.IFNA(_xlfn.XLOOKUP( C30, Examenleverancier!$C$6:$C$107, Examenleverancier!$G$6:$G$107),"")</f>
        <v>0</v>
      </c>
      <c r="E30" s="1031" t="s">
        <v>1039</v>
      </c>
      <c r="F30" s="968" t="str">
        <f>_xlfn.IFNA(_xlfn.XLOOKUP( E30, Applicatie!$B$6:$B$29, Applicatie!$G$6:$G$29),"")</f>
        <v>Uitgeverij Deviant</v>
      </c>
      <c r="G30" s="969"/>
      <c r="H30" s="967"/>
      <c r="I30" s="968"/>
      <c r="J30" s="969"/>
      <c r="K30" s="130"/>
      <c r="L30" s="213"/>
      <c r="M30" s="213"/>
      <c r="N30" s="213"/>
      <c r="O30" s="131"/>
      <c r="P30" s="130"/>
      <c r="Q30" s="247"/>
      <c r="R30" s="213"/>
      <c r="S30" s="724"/>
      <c r="T30" s="264"/>
      <c r="U30" s="213"/>
      <c r="V30" s="264"/>
      <c r="W30" s="738"/>
      <c r="X30" s="738"/>
      <c r="Y30" s="738"/>
      <c r="Z30" s="130"/>
      <c r="AA30" s="406"/>
      <c r="AB30" s="163"/>
      <c r="AC30" s="589"/>
      <c r="AD30" s="1"/>
      <c r="AE30" s="1"/>
      <c r="AF30" s="1"/>
      <c r="AG30" s="1"/>
      <c r="AH30" s="1"/>
      <c r="AI30" s="1"/>
      <c r="AJ30" s="1"/>
      <c r="AK30" s="1"/>
      <c r="AL30" s="1"/>
      <c r="AM30" s="1"/>
      <c r="AN30" s="1"/>
      <c r="AO30" s="1"/>
      <c r="AP30" s="1"/>
      <c r="AQ30" s="1"/>
      <c r="AR30" s="1"/>
      <c r="AS30" s="1"/>
      <c r="AT30" s="1"/>
      <c r="AU30" s="1"/>
      <c r="AV30" s="1"/>
    </row>
    <row r="31" spans="1:48" ht="18.600000000000001" customHeight="1" thickBot="1" x14ac:dyDescent="0.4">
      <c r="B31" s="46">
        <v>23</v>
      </c>
      <c r="C31" s="35" t="s">
        <v>1152</v>
      </c>
      <c r="D31" s="103" t="str">
        <f>_xlfn.IFNA(_xlfn.XLOOKUP( C31, Examenleverancier!$C$6:$C$107, Examenleverancier!$G$6:$G$107),"")</f>
        <v/>
      </c>
      <c r="E31" s="1037"/>
      <c r="F31" s="959" t="str">
        <f>_xlfn.IFNA(_xlfn.XLOOKUP( E31, Applicatie!$B$6:$B$29, Applicatie!$G$6:$G$29),"")</f>
        <v/>
      </c>
      <c r="G31" s="960"/>
      <c r="H31" s="550"/>
      <c r="I31" s="959"/>
      <c r="J31" s="960"/>
      <c r="K31" s="106"/>
      <c r="L31" s="209"/>
      <c r="M31" s="209"/>
      <c r="N31" s="209"/>
      <c r="O31" s="107"/>
      <c r="P31" s="106"/>
      <c r="Q31" s="245"/>
      <c r="R31" s="209"/>
      <c r="S31" s="559"/>
      <c r="T31" s="256"/>
      <c r="U31" s="209"/>
      <c r="V31" s="256"/>
      <c r="W31" s="103"/>
      <c r="X31" s="103"/>
      <c r="Y31" s="103"/>
      <c r="Z31" s="106"/>
      <c r="AA31" s="389"/>
      <c r="AB31" s="159"/>
      <c r="AC31" s="589"/>
    </row>
    <row r="32" spans="1:48" ht="18.600000000000001" customHeight="1" thickBot="1" x14ac:dyDescent="0.4">
      <c r="B32" s="44">
        <v>24</v>
      </c>
      <c r="C32" s="45" t="s">
        <v>449</v>
      </c>
      <c r="D32" s="737">
        <f>_xlfn.IFNA(_xlfn.XLOOKUP( C32, Examenleverancier!$C$6:$C$107, Examenleverancier!$G$6:$G$107),"")</f>
        <v>0</v>
      </c>
      <c r="E32" s="1021"/>
      <c r="F32" s="962" t="str">
        <f>_xlfn.IFNA(_xlfn.XLOOKUP( E32, Applicatie!$B$6:$B$29, Applicatie!$G$6:$G$29),"")</f>
        <v/>
      </c>
      <c r="G32" s="963"/>
      <c r="H32" s="961"/>
      <c r="I32" s="962"/>
      <c r="J32" s="963"/>
      <c r="K32" s="124"/>
      <c r="L32" s="221"/>
      <c r="M32" s="221"/>
      <c r="N32" s="221"/>
      <c r="O32" s="125"/>
      <c r="P32" s="124"/>
      <c r="Q32" s="250"/>
      <c r="R32" s="221"/>
      <c r="S32" s="576"/>
      <c r="T32" s="262"/>
      <c r="U32" s="221"/>
      <c r="V32" s="262"/>
      <c r="W32" s="737"/>
      <c r="X32" s="737"/>
      <c r="Y32" s="737"/>
      <c r="Z32" s="124"/>
      <c r="AA32" s="393"/>
      <c r="AB32" s="160"/>
      <c r="AC32" s="589"/>
    </row>
    <row r="33" spans="1:48" ht="18.600000000000001" customHeight="1" thickBot="1" x14ac:dyDescent="0.4">
      <c r="B33" s="19">
        <v>27</v>
      </c>
      <c r="C33" s="16" t="s">
        <v>478</v>
      </c>
      <c r="D33" s="739">
        <f>_xlfn.IFNA(_xlfn.XLOOKUP( C33, Examenleverancier!$C$6:$C$107, Examenleverancier!$G$6:$G$107),"")</f>
        <v>0</v>
      </c>
      <c r="E33" s="1020"/>
      <c r="F33" s="998" t="str">
        <f>_xlfn.IFNA(_xlfn.XLOOKUP( E33, Applicatie!$B$6:$B$29, Applicatie!$G$6:$G$29),"")</f>
        <v/>
      </c>
      <c r="G33" s="999"/>
      <c r="H33" s="997"/>
      <c r="I33" s="998"/>
      <c r="J33" s="999"/>
      <c r="K33" s="128"/>
      <c r="L33" s="229"/>
      <c r="M33" s="229"/>
      <c r="N33" s="229"/>
      <c r="O33" s="129"/>
      <c r="P33" s="128"/>
      <c r="Q33" s="750"/>
      <c r="R33" s="225"/>
      <c r="S33" s="725"/>
      <c r="T33" s="265"/>
      <c r="U33" s="225"/>
      <c r="V33" s="265"/>
      <c r="W33" s="739"/>
      <c r="X33" s="739"/>
      <c r="Y33" s="739"/>
      <c r="Z33" s="135"/>
      <c r="AA33" s="416"/>
      <c r="AB33" s="157"/>
      <c r="AC33" s="589"/>
    </row>
    <row r="34" spans="1:48" ht="18.600000000000001" customHeight="1" thickBot="1" x14ac:dyDescent="0.4">
      <c r="B34" s="68">
        <v>28</v>
      </c>
      <c r="C34" s="69" t="s">
        <v>486</v>
      </c>
      <c r="D34" s="742">
        <f>_xlfn.IFNA(_xlfn.XLOOKUP( C34, Examenleverancier!$C$6:$C$107, Examenleverancier!$G$6:$G$107),"")</f>
        <v>0</v>
      </c>
      <c r="E34" s="1023"/>
      <c r="F34" s="986" t="str">
        <f>_xlfn.IFNA(_xlfn.XLOOKUP( E34, Applicatie!$B$6:$B$29, Applicatie!$G$6:$G$29),"")</f>
        <v/>
      </c>
      <c r="G34" s="987"/>
      <c r="H34" s="985"/>
      <c r="I34" s="986"/>
      <c r="J34" s="987"/>
      <c r="K34" s="135"/>
      <c r="L34" s="226"/>
      <c r="M34" s="226"/>
      <c r="N34" s="226"/>
      <c r="O34" s="136"/>
      <c r="P34" s="135"/>
      <c r="Q34" s="251"/>
      <c r="R34" s="226"/>
      <c r="S34" s="727"/>
      <c r="T34" s="267"/>
      <c r="U34" s="226"/>
      <c r="V34" s="267"/>
      <c r="W34" s="742"/>
      <c r="X34" s="742"/>
      <c r="Y34" s="742"/>
      <c r="Z34" s="135"/>
      <c r="AA34" s="426"/>
      <c r="AB34" s="164"/>
      <c r="AC34" s="589"/>
    </row>
    <row r="35" spans="1:48" s="5" customFormat="1" ht="18.600000000000001" customHeight="1" thickBot="1" x14ac:dyDescent="0.4">
      <c r="A35" s="1"/>
      <c r="B35" s="175">
        <v>29</v>
      </c>
      <c r="C35" s="63" t="s">
        <v>491</v>
      </c>
      <c r="D35" s="738">
        <f>_xlfn.IFNA(_xlfn.XLOOKUP( C35, Examenleverancier!$C$6:$C$107, Examenleverancier!$G$6:$G$107),"")</f>
        <v>0</v>
      </c>
      <c r="E35" s="1031"/>
      <c r="F35" s="968" t="str">
        <f>_xlfn.IFNA(_xlfn.XLOOKUP( E35, Applicatie!$B$6:$B$29, Applicatie!$G$6:$G$29),"")</f>
        <v/>
      </c>
      <c r="G35" s="969"/>
      <c r="H35" s="967"/>
      <c r="I35" s="968"/>
      <c r="J35" s="969"/>
      <c r="K35" s="130"/>
      <c r="L35" s="213"/>
      <c r="M35" s="213"/>
      <c r="N35" s="213"/>
      <c r="O35" s="131"/>
      <c r="P35" s="130"/>
      <c r="Q35" s="247"/>
      <c r="R35" s="213"/>
      <c r="S35" s="724"/>
      <c r="T35" s="264"/>
      <c r="U35" s="213"/>
      <c r="V35" s="264"/>
      <c r="W35" s="738"/>
      <c r="X35" s="738"/>
      <c r="Y35" s="738"/>
      <c r="Z35" s="130"/>
      <c r="AA35" s="406"/>
      <c r="AB35" s="163"/>
      <c r="AC35" s="589"/>
      <c r="AD35" s="1"/>
      <c r="AE35" s="1"/>
      <c r="AF35" s="1"/>
      <c r="AG35" s="1"/>
      <c r="AH35" s="1"/>
      <c r="AI35" s="1"/>
      <c r="AJ35" s="1"/>
      <c r="AK35" s="1"/>
      <c r="AL35" s="1"/>
      <c r="AM35" s="1"/>
      <c r="AN35" s="1"/>
      <c r="AO35" s="1"/>
      <c r="AP35" s="1"/>
      <c r="AQ35" s="1"/>
      <c r="AR35" s="1"/>
      <c r="AS35" s="1"/>
      <c r="AT35" s="1"/>
      <c r="AU35" s="1"/>
      <c r="AV35" s="1"/>
    </row>
    <row r="36" spans="1:48" ht="18.600000000000001" customHeight="1" thickBot="1" x14ac:dyDescent="0.4">
      <c r="B36" s="19">
        <v>30</v>
      </c>
      <c r="C36" s="16" t="s">
        <v>1153</v>
      </c>
      <c r="D36" s="739" t="str">
        <f>_xlfn.IFNA(_xlfn.XLOOKUP( C36, Examenleverancier!$C$6:$C$107, Examenleverancier!$G$6:$G$107),"")</f>
        <v/>
      </c>
      <c r="E36" s="1020" t="s">
        <v>1016</v>
      </c>
      <c r="F36" s="986" t="str">
        <f>_xlfn.IFNA(_xlfn.XLOOKUP( E36, Applicatie!$B$6:$B$29, Applicatie!$G$6:$G$29),"")</f>
        <v>Webedu</v>
      </c>
      <c r="G36" s="972"/>
      <c r="H36" s="970"/>
      <c r="I36" s="971"/>
      <c r="J36" s="972"/>
      <c r="K36" s="128"/>
      <c r="L36" s="229"/>
      <c r="M36" s="229"/>
      <c r="N36" s="229"/>
      <c r="O36" s="129"/>
      <c r="P36" s="128"/>
      <c r="Q36" s="254"/>
      <c r="R36" s="229"/>
      <c r="S36" s="729"/>
      <c r="T36" s="270"/>
      <c r="U36" s="229"/>
      <c r="V36" s="270"/>
      <c r="W36" s="739"/>
      <c r="X36" s="739"/>
      <c r="Y36" s="739"/>
      <c r="Z36" s="135"/>
      <c r="AA36" s="416"/>
      <c r="AB36" s="157"/>
      <c r="AC36" s="589"/>
    </row>
    <row r="37" spans="1:48" ht="18.600000000000001" customHeight="1" x14ac:dyDescent="0.35">
      <c r="B37" s="1468">
        <v>31</v>
      </c>
      <c r="C37" s="1469" t="s">
        <v>497</v>
      </c>
      <c r="D37" s="1470" t="str">
        <f>_xlfn.IFNA(_xlfn.XLOOKUP( C37, Examenleverancier!$C$6:$C$107, Examenleverancier!$G$6:$G$107),"")</f>
        <v>Examenservices</v>
      </c>
      <c r="E37" s="1055" t="s">
        <v>1026</v>
      </c>
      <c r="F37" s="989" t="str">
        <f>_xlfn.IFNA(_xlfn.XLOOKUP( E37, Applicatie!$B$6:$B$29, Applicatie!$G$6:$G$29),"")</f>
        <v>Paragin</v>
      </c>
      <c r="G37" s="990"/>
      <c r="H37" s="988"/>
      <c r="I37" s="989"/>
      <c r="J37" s="990"/>
      <c r="K37" s="1471"/>
      <c r="L37" s="1472"/>
      <c r="M37" s="1472"/>
      <c r="N37" s="1472"/>
      <c r="O37" s="1473"/>
      <c r="P37" s="1471"/>
      <c r="Q37" s="1474"/>
      <c r="R37" s="224"/>
      <c r="S37" s="1475"/>
      <c r="T37" s="1476"/>
      <c r="U37" s="224"/>
      <c r="V37" s="1476"/>
      <c r="W37" s="1470"/>
      <c r="X37" s="1470"/>
      <c r="Y37" s="1470"/>
      <c r="Z37" s="133" t="s">
        <v>1129</v>
      </c>
      <c r="AA37" s="1477"/>
      <c r="AB37" s="1478"/>
      <c r="AC37" s="589"/>
    </row>
    <row r="38" spans="1:48" ht="18.600000000000001" customHeight="1" thickBot="1" x14ac:dyDescent="0.4">
      <c r="B38" s="152">
        <v>31</v>
      </c>
      <c r="C38" s="1479" t="s">
        <v>497</v>
      </c>
      <c r="D38" s="738" t="str">
        <f>_xlfn.IFNA(_xlfn.XLOOKUP( C38, Examenleverancier!$C$6:$C$107, Examenleverancier!$G$6:$G$107),"")</f>
        <v>Examenservices</v>
      </c>
      <c r="E38" s="1053" t="s">
        <v>1015</v>
      </c>
      <c r="F38" s="983" t="str">
        <f>_xlfn.IFNA(_xlfn.XLOOKUP( E38, Applicatie!$B$6:$B$29, Applicatie!$G$6:$G$29),"")</f>
        <v>Webedu</v>
      </c>
      <c r="G38" s="984"/>
      <c r="H38" s="982"/>
      <c r="I38" s="983"/>
      <c r="J38" s="984"/>
      <c r="K38" s="110"/>
      <c r="L38" s="214"/>
      <c r="M38" s="214"/>
      <c r="N38" s="214"/>
      <c r="O38" s="111"/>
      <c r="P38" s="110"/>
      <c r="Q38" s="600"/>
      <c r="R38" s="213"/>
      <c r="S38" s="724"/>
      <c r="T38" s="264"/>
      <c r="U38" s="213"/>
      <c r="V38" s="264"/>
      <c r="W38" s="738"/>
      <c r="X38" s="738"/>
      <c r="Y38" s="738"/>
      <c r="Z38" s="130"/>
      <c r="AA38" s="381"/>
      <c r="AB38" s="155"/>
      <c r="AC38" s="589"/>
    </row>
    <row r="39" spans="1:48" ht="18.600000000000001" customHeight="1" x14ac:dyDescent="0.35">
      <c r="B39" s="66">
        <v>32</v>
      </c>
      <c r="C39" s="67" t="s">
        <v>507</v>
      </c>
      <c r="D39" s="745">
        <f>_xlfn.IFNA(_xlfn.XLOOKUP( C39, Examenleverancier!$C$6:$C$107, Examenleverancier!$G$6:$G$107),"")</f>
        <v>0</v>
      </c>
      <c r="E39" s="1054" t="s">
        <v>1026</v>
      </c>
      <c r="F39" s="992" t="str">
        <f>_xlfn.IFNA(_xlfn.XLOOKUP( E39, Applicatie!$B$6:$B$29, Applicatie!$G$6:$G$29),"")</f>
        <v>Paragin</v>
      </c>
      <c r="G39" s="993"/>
      <c r="H39" s="991"/>
      <c r="I39" s="992"/>
      <c r="J39" s="993"/>
      <c r="K39" s="137" t="s">
        <v>20</v>
      </c>
      <c r="L39" s="239" t="s">
        <v>20</v>
      </c>
      <c r="M39" s="239" t="s">
        <v>20</v>
      </c>
      <c r="N39" s="239" t="s">
        <v>1146</v>
      </c>
      <c r="O39" s="138"/>
      <c r="P39" s="137" t="s">
        <v>189</v>
      </c>
      <c r="Q39" s="352"/>
      <c r="R39" s="239"/>
      <c r="S39" s="728"/>
      <c r="T39" s="320"/>
      <c r="U39" s="239"/>
      <c r="V39" s="320"/>
      <c r="W39" s="745"/>
      <c r="X39" s="745" t="s">
        <v>197</v>
      </c>
      <c r="Y39" s="745"/>
      <c r="Z39" s="141" t="s">
        <v>1129</v>
      </c>
      <c r="AA39" s="424" t="s">
        <v>1126</v>
      </c>
      <c r="AB39" s="165"/>
      <c r="AC39" s="589"/>
    </row>
    <row r="40" spans="1:48" ht="18.600000000000001" customHeight="1" thickBot="1" x14ac:dyDescent="0.4">
      <c r="B40" s="752">
        <v>32</v>
      </c>
      <c r="C40" s="753" t="s">
        <v>507</v>
      </c>
      <c r="D40" s="585">
        <f>_xlfn.IFNA(_xlfn.XLOOKUP( C40, Examenleverancier!$C$6:$C$107, Examenleverancier!$G$6:$G$107),"")</f>
        <v>0</v>
      </c>
      <c r="E40" s="1040" t="s">
        <v>1030</v>
      </c>
      <c r="F40" s="995" t="str">
        <f>_xlfn.IFNA(_xlfn.XLOOKUP( E40, Applicatie!$B$6:$B$29, Applicatie!$G$6:$G$29),"")</f>
        <v>Paragin</v>
      </c>
      <c r="G40" s="996"/>
      <c r="H40" s="994"/>
      <c r="I40" s="995"/>
      <c r="J40" s="996"/>
      <c r="K40" s="754" t="s">
        <v>20</v>
      </c>
      <c r="L40" s="755" t="s">
        <v>20</v>
      </c>
      <c r="M40" s="755" t="s">
        <v>20</v>
      </c>
      <c r="N40" s="755"/>
      <c r="O40" s="756"/>
      <c r="P40" s="754"/>
      <c r="Q40" s="751"/>
      <c r="R40" s="755"/>
      <c r="S40" s="757"/>
      <c r="T40" s="758"/>
      <c r="U40" s="755"/>
      <c r="V40" s="758"/>
      <c r="W40" s="585"/>
      <c r="X40" s="585"/>
      <c r="Y40" s="585"/>
      <c r="Z40" s="177"/>
      <c r="AA40" s="759"/>
      <c r="AB40" s="760"/>
      <c r="AC40" s="589"/>
    </row>
    <row r="41" spans="1:48" ht="18.600000000000001" customHeight="1" thickBot="1" x14ac:dyDescent="0.4">
      <c r="B41" s="40">
        <v>33</v>
      </c>
      <c r="C41" s="41" t="s">
        <v>519</v>
      </c>
      <c r="D41" s="737" t="str">
        <f>_xlfn.IFNA(_xlfn.XLOOKUP( C41, Examenleverancier!$C$6:$C$107, Examenleverancier!$G$6:$G$107),"")</f>
        <v>Examenservices</v>
      </c>
      <c r="E41" s="1022" t="s">
        <v>1026</v>
      </c>
      <c r="F41" s="962" t="str">
        <f>_xlfn.IFNA(_xlfn.XLOOKUP( E41, Applicatie!$B$6:$B$29, Applicatie!$G$6:$G$29),"")</f>
        <v>Paragin</v>
      </c>
      <c r="G41" s="963"/>
      <c r="H41" s="961"/>
      <c r="I41" s="962"/>
      <c r="J41" s="963"/>
      <c r="K41" s="124" t="s">
        <v>472</v>
      </c>
      <c r="L41" s="221" t="s">
        <v>472</v>
      </c>
      <c r="M41" s="221" t="s">
        <v>472</v>
      </c>
      <c r="N41" s="221" t="s">
        <v>1146</v>
      </c>
      <c r="O41" s="125"/>
      <c r="P41" s="124"/>
      <c r="Q41" s="250"/>
      <c r="R41" s="221"/>
      <c r="S41" s="576"/>
      <c r="T41" s="262"/>
      <c r="U41" s="221"/>
      <c r="V41" s="262"/>
      <c r="W41" s="737"/>
      <c r="X41" s="737"/>
      <c r="Y41" s="737"/>
      <c r="Z41" s="124" t="s">
        <v>1129</v>
      </c>
      <c r="AA41" s="393"/>
      <c r="AB41" s="160"/>
      <c r="AC41" s="589"/>
    </row>
    <row r="42" spans="1:48" s="5" customFormat="1" ht="18.600000000000001" customHeight="1" thickBot="1" x14ac:dyDescent="0.4">
      <c r="A42" s="1"/>
      <c r="B42" s="37">
        <v>34</v>
      </c>
      <c r="C42" s="34" t="s">
        <v>523</v>
      </c>
      <c r="D42" s="103">
        <f>_xlfn.IFNA(_xlfn.XLOOKUP( C42, Examenleverancier!$C$6:$C$107, Examenleverancier!$G$6:$G$107),"")</f>
        <v>0</v>
      </c>
      <c r="E42" s="1029"/>
      <c r="F42" s="959" t="str">
        <f>_xlfn.IFNA(_xlfn.XLOOKUP( E42, Applicatie!$B$6:$B$29, Applicatie!$G$6:$G$29),"")</f>
        <v/>
      </c>
      <c r="G42" s="960"/>
      <c r="H42" s="550"/>
      <c r="I42" s="959"/>
      <c r="J42" s="960"/>
      <c r="K42" s="106"/>
      <c r="L42" s="209"/>
      <c r="M42" s="209"/>
      <c r="N42" s="209"/>
      <c r="O42" s="107"/>
      <c r="P42" s="106"/>
      <c r="Q42" s="245"/>
      <c r="R42" s="209"/>
      <c r="S42" s="559"/>
      <c r="T42" s="256"/>
      <c r="U42" s="209"/>
      <c r="V42" s="256"/>
      <c r="W42" s="103"/>
      <c r="X42" s="103"/>
      <c r="Y42" s="103"/>
      <c r="Z42" s="106"/>
      <c r="AA42" s="389"/>
      <c r="AB42" s="159"/>
      <c r="AC42" s="589"/>
      <c r="AD42" s="1"/>
      <c r="AE42" s="1"/>
      <c r="AF42" s="1"/>
      <c r="AG42" s="1"/>
      <c r="AH42" s="1"/>
      <c r="AI42" s="1"/>
      <c r="AJ42" s="1"/>
      <c r="AK42" s="1"/>
      <c r="AL42" s="1"/>
      <c r="AM42" s="1"/>
      <c r="AN42" s="1"/>
      <c r="AO42" s="1"/>
      <c r="AP42" s="1"/>
      <c r="AQ42" s="1"/>
      <c r="AR42" s="1"/>
      <c r="AS42" s="1"/>
      <c r="AT42" s="1"/>
      <c r="AU42" s="1"/>
      <c r="AV42" s="1"/>
    </row>
    <row r="43" spans="1:48" s="5" customFormat="1" ht="18.600000000000001" customHeight="1" thickBot="1" x14ac:dyDescent="0.4">
      <c r="A43" s="1"/>
      <c r="B43" s="763">
        <v>106</v>
      </c>
      <c r="C43" s="1480" t="s">
        <v>1154</v>
      </c>
      <c r="D43" s="1481" t="str">
        <f>_xlfn.IFNA(_xlfn.XLOOKUP( C43, Examenleverancier!$C$6:$C$107, Examenleverancier!$G$6:$G$107),"")</f>
        <v/>
      </c>
      <c r="E43" s="1482" t="s">
        <v>1026</v>
      </c>
      <c r="F43" s="962" t="str">
        <f>_xlfn.IFNA(_xlfn.XLOOKUP( E43, Applicatie!$B$6:$B$29, Applicatie!$G$6:$G$29),"")</f>
        <v>Paragin</v>
      </c>
      <c r="G43" s="1483" t="s">
        <v>1155</v>
      </c>
      <c r="H43" s="1484"/>
      <c r="I43" s="1485"/>
      <c r="J43" s="1483"/>
      <c r="K43" s="769"/>
      <c r="L43" s="296"/>
      <c r="M43" s="296"/>
      <c r="N43" s="296"/>
      <c r="O43" s="747"/>
      <c r="P43" s="769"/>
      <c r="Q43" s="1123"/>
      <c r="R43" s="296"/>
      <c r="S43" s="1486"/>
      <c r="T43" s="1487"/>
      <c r="U43" s="296"/>
      <c r="V43" s="1487"/>
      <c r="W43" s="1481"/>
      <c r="X43" s="1481" t="s">
        <v>197</v>
      </c>
      <c r="Y43" s="1481"/>
      <c r="Z43" s="769" t="s">
        <v>1129</v>
      </c>
      <c r="AA43" s="767"/>
      <c r="AB43" s="1488"/>
      <c r="AC43" s="589"/>
      <c r="AD43" s="1"/>
      <c r="AE43" s="1"/>
      <c r="AF43" s="1"/>
      <c r="AG43" s="1"/>
      <c r="AH43" s="1"/>
      <c r="AI43" s="1"/>
      <c r="AJ43" s="1"/>
      <c r="AK43" s="1"/>
      <c r="AL43" s="1"/>
      <c r="AM43" s="1"/>
      <c r="AN43" s="1"/>
      <c r="AO43" s="1"/>
      <c r="AP43" s="1"/>
      <c r="AQ43" s="1"/>
      <c r="AR43" s="1"/>
      <c r="AS43" s="1"/>
      <c r="AT43" s="1"/>
      <c r="AU43" s="1"/>
      <c r="AV43" s="1"/>
    </row>
    <row r="44" spans="1:48" ht="18.600000000000001" customHeight="1" thickBot="1" x14ac:dyDescent="0.4">
      <c r="B44" s="187">
        <v>35</v>
      </c>
      <c r="C44" s="188" t="s">
        <v>527</v>
      </c>
      <c r="D44" s="736">
        <f>_xlfn.IFNA(_xlfn.XLOOKUP( C44, Examenleverancier!$C$6:$C$107, Examenleverancier!$G$6:$G$107),"")</f>
        <v>0</v>
      </c>
      <c r="E44" s="1041" t="s">
        <v>1026</v>
      </c>
      <c r="F44" s="954" t="str">
        <f>_xlfn.IFNA(_xlfn.XLOOKUP( E44, Applicatie!$B$6:$B$29, Applicatie!$G$6:$G$29),"")</f>
        <v>Paragin</v>
      </c>
      <c r="G44" s="955"/>
      <c r="H44" s="953"/>
      <c r="I44" s="954"/>
      <c r="J44" s="955"/>
      <c r="K44" s="189"/>
      <c r="L44" s="215"/>
      <c r="M44" s="215"/>
      <c r="N44" s="215"/>
      <c r="O44" s="190"/>
      <c r="P44" s="189"/>
      <c r="Q44" s="248"/>
      <c r="R44" s="215"/>
      <c r="S44" s="568"/>
      <c r="T44" s="258"/>
      <c r="U44" s="215"/>
      <c r="V44" s="258"/>
      <c r="W44" s="736"/>
      <c r="X44" s="736"/>
      <c r="Y44" s="736"/>
      <c r="Z44" s="189" t="s">
        <v>1129</v>
      </c>
      <c r="AA44" s="382"/>
      <c r="AB44" s="192"/>
      <c r="AC44" s="589"/>
    </row>
    <row r="45" spans="1:48" s="5" customFormat="1" ht="18.600000000000001" thickBot="1" x14ac:dyDescent="0.4">
      <c r="A45" s="1"/>
      <c r="B45" s="40">
        <v>36</v>
      </c>
      <c r="C45" s="42" t="s">
        <v>535</v>
      </c>
      <c r="D45" s="737">
        <f>_xlfn.IFNA(_xlfn.XLOOKUP( C45, Examenleverancier!$C$6:$C$107, Examenleverancier!$G$6:$G$107),"")</f>
        <v>0</v>
      </c>
      <c r="E45" s="1022"/>
      <c r="F45" s="962" t="str">
        <f>_xlfn.IFNA(_xlfn.XLOOKUP( E45, Applicatie!$B$6:$B$29, Applicatie!$G$6:$G$29),"")</f>
        <v/>
      </c>
      <c r="G45" s="963"/>
      <c r="H45" s="961"/>
      <c r="I45" s="962"/>
      <c r="J45" s="963"/>
      <c r="K45" s="124"/>
      <c r="L45" s="221"/>
      <c r="M45" s="221"/>
      <c r="N45" s="221"/>
      <c r="O45" s="125"/>
      <c r="P45" s="124"/>
      <c r="Q45" s="250"/>
      <c r="R45" s="221"/>
      <c r="S45" s="576"/>
      <c r="T45" s="262"/>
      <c r="U45" s="221"/>
      <c r="V45" s="262"/>
      <c r="W45" s="737"/>
      <c r="X45" s="737"/>
      <c r="Y45" s="737"/>
      <c r="Z45" s="124"/>
      <c r="AA45" s="393"/>
      <c r="AB45" s="160"/>
      <c r="AC45" s="589"/>
      <c r="AD45" s="1"/>
      <c r="AE45" s="1"/>
      <c r="AF45" s="1"/>
      <c r="AG45" s="1"/>
      <c r="AH45" s="1"/>
      <c r="AI45" s="1"/>
      <c r="AJ45" s="1"/>
      <c r="AK45" s="1"/>
      <c r="AL45" s="1"/>
      <c r="AM45" s="1"/>
      <c r="AN45" s="1"/>
      <c r="AO45" s="1"/>
      <c r="AP45" s="1"/>
      <c r="AQ45" s="1"/>
      <c r="AR45" s="1"/>
      <c r="AS45" s="1"/>
      <c r="AT45" s="1"/>
      <c r="AU45" s="1"/>
      <c r="AV45" s="1"/>
    </row>
    <row r="46" spans="1:48" s="5" customFormat="1" ht="18.600000000000001" thickBot="1" x14ac:dyDescent="0.4">
      <c r="A46" s="1"/>
      <c r="B46" s="37">
        <v>37</v>
      </c>
      <c r="C46" s="34" t="s">
        <v>541</v>
      </c>
      <c r="D46" s="103">
        <f>_xlfn.IFNA(_xlfn.XLOOKUP( C46, Examenleverancier!$C$6:$C$107, Examenleverancier!$G$6:$G$107),"")</f>
        <v>0</v>
      </c>
      <c r="E46" s="1018"/>
      <c r="F46" s="959" t="str">
        <f>_xlfn.IFNA(_xlfn.XLOOKUP( E46, Applicatie!$B$6:$B$29, Applicatie!$G$6:$G$29),"")</f>
        <v/>
      </c>
      <c r="G46" s="960"/>
      <c r="H46" s="550"/>
      <c r="I46" s="959"/>
      <c r="J46" s="960"/>
      <c r="K46" s="1466"/>
      <c r="L46" s="1467"/>
      <c r="M46" s="1467"/>
      <c r="N46" s="209"/>
      <c r="O46" s="107"/>
      <c r="P46" s="106"/>
      <c r="Q46" s="245"/>
      <c r="R46" s="209"/>
      <c r="S46" s="559"/>
      <c r="T46" s="256"/>
      <c r="U46" s="209"/>
      <c r="V46" s="256"/>
      <c r="W46" s="103"/>
      <c r="X46" s="103"/>
      <c r="Y46" s="103"/>
      <c r="Z46" s="106"/>
      <c r="AA46" s="389"/>
      <c r="AB46" s="159"/>
      <c r="AC46" s="589"/>
      <c r="AD46" s="1"/>
      <c r="AE46" s="1"/>
      <c r="AF46" s="1"/>
      <c r="AG46" s="1"/>
      <c r="AH46" s="1"/>
      <c r="AI46" s="1"/>
      <c r="AJ46" s="1"/>
      <c r="AK46" s="1"/>
      <c r="AL46" s="1"/>
      <c r="AM46" s="1"/>
      <c r="AN46" s="1"/>
      <c r="AO46" s="1"/>
      <c r="AP46" s="1"/>
      <c r="AQ46" s="1"/>
      <c r="AR46" s="1"/>
      <c r="AS46" s="1"/>
      <c r="AT46" s="1"/>
      <c r="AU46" s="1"/>
      <c r="AV46" s="1"/>
    </row>
    <row r="47" spans="1:48" s="5" customFormat="1" ht="18.600000000000001" thickBot="1" x14ac:dyDescent="0.4">
      <c r="A47" s="1"/>
      <c r="B47" s="166">
        <v>38</v>
      </c>
      <c r="C47" s="168" t="s">
        <v>547</v>
      </c>
      <c r="D47" s="743">
        <f>_xlfn.IFNA(_xlfn.XLOOKUP( C47, Examenleverancier!$C$6:$C$107, Examenleverancier!$G$6:$G$107),"")</f>
        <v>0</v>
      </c>
      <c r="E47" s="1030" t="s">
        <v>1026</v>
      </c>
      <c r="F47" s="965" t="str">
        <f>_xlfn.IFNA(_xlfn.XLOOKUP( E47, Applicatie!$B$6:$B$29, Applicatie!$G$6:$G$29),"")</f>
        <v>Paragin</v>
      </c>
      <c r="G47" s="966"/>
      <c r="H47" s="964"/>
      <c r="I47" s="965"/>
      <c r="J47" s="966"/>
      <c r="K47" s="171"/>
      <c r="L47" s="210"/>
      <c r="M47" s="210"/>
      <c r="N47" s="210"/>
      <c r="O47" s="172"/>
      <c r="P47" s="171"/>
      <c r="Q47" s="246"/>
      <c r="R47" s="210"/>
      <c r="S47" s="730"/>
      <c r="T47" s="263"/>
      <c r="U47" s="210"/>
      <c r="V47" s="263"/>
      <c r="W47" s="743"/>
      <c r="X47" s="743"/>
      <c r="Y47" s="743"/>
      <c r="Z47" s="171" t="s">
        <v>1129</v>
      </c>
      <c r="AA47" s="403"/>
      <c r="AB47" s="174"/>
      <c r="AC47" s="589"/>
      <c r="AD47" s="1"/>
      <c r="AE47" s="1"/>
      <c r="AF47" s="1"/>
      <c r="AG47" s="1"/>
      <c r="AH47" s="1"/>
      <c r="AI47" s="1"/>
      <c r="AJ47" s="1"/>
      <c r="AK47" s="1"/>
      <c r="AL47" s="1"/>
      <c r="AM47" s="1"/>
      <c r="AN47" s="1"/>
      <c r="AO47" s="1"/>
      <c r="AP47" s="1"/>
      <c r="AQ47" s="1"/>
      <c r="AR47" s="1"/>
      <c r="AS47" s="1"/>
      <c r="AT47" s="1"/>
      <c r="AU47" s="1"/>
      <c r="AV47" s="1"/>
    </row>
    <row r="48" spans="1:48" s="5" customFormat="1" ht="18.600000000000001" thickBot="1" x14ac:dyDescent="0.4">
      <c r="A48" s="1"/>
      <c r="B48" s="37">
        <v>39</v>
      </c>
      <c r="C48" s="34" t="s">
        <v>554</v>
      </c>
      <c r="D48" s="103">
        <f>_xlfn.IFNA(_xlfn.XLOOKUP( C48, Examenleverancier!$C$6:$C$107, Examenleverancier!$G$6:$G$107),"")</f>
        <v>0</v>
      </c>
      <c r="E48" s="1037"/>
      <c r="F48" s="959" t="str">
        <f>_xlfn.IFNA(_xlfn.XLOOKUP( E48, Applicatie!$B$6:$B$29, Applicatie!$G$6:$G$29),"")</f>
        <v/>
      </c>
      <c r="G48" s="960"/>
      <c r="H48" s="550"/>
      <c r="I48" s="959"/>
      <c r="J48" s="960"/>
      <c r="K48" s="106"/>
      <c r="L48" s="209"/>
      <c r="M48" s="209"/>
      <c r="N48" s="209"/>
      <c r="O48" s="107"/>
      <c r="P48" s="106"/>
      <c r="Q48" s="245"/>
      <c r="R48" s="209"/>
      <c r="S48" s="559"/>
      <c r="T48" s="256"/>
      <c r="U48" s="209"/>
      <c r="V48" s="256"/>
      <c r="W48" s="103"/>
      <c r="X48" s="103"/>
      <c r="Y48" s="103"/>
      <c r="Z48" s="106"/>
      <c r="AA48" s="389"/>
      <c r="AB48" s="159"/>
      <c r="AC48" s="589"/>
      <c r="AD48" s="1"/>
      <c r="AE48" s="1"/>
      <c r="AF48" s="1"/>
      <c r="AG48" s="1"/>
      <c r="AH48" s="1"/>
      <c r="AI48" s="1"/>
      <c r="AJ48" s="1"/>
      <c r="AK48" s="1"/>
      <c r="AL48" s="1"/>
      <c r="AM48" s="1"/>
      <c r="AN48" s="1"/>
      <c r="AO48" s="1"/>
      <c r="AP48" s="1"/>
      <c r="AQ48" s="1"/>
      <c r="AR48" s="1"/>
      <c r="AS48" s="1"/>
      <c r="AT48" s="1"/>
      <c r="AU48" s="1"/>
      <c r="AV48" s="1"/>
    </row>
    <row r="49" spans="1:48" ht="18.600000000000001" customHeight="1" thickBot="1" x14ac:dyDescent="0.4">
      <c r="B49" s="40">
        <v>40</v>
      </c>
      <c r="C49" s="41" t="s">
        <v>562</v>
      </c>
      <c r="D49" s="737">
        <f>_xlfn.IFNA(_xlfn.XLOOKUP( C49, Examenleverancier!$C$6:$C$107, Examenleverancier!$G$6:$G$107),"")</f>
        <v>0</v>
      </c>
      <c r="E49" s="1022"/>
      <c r="F49" s="962" t="str">
        <f>_xlfn.IFNA(_xlfn.XLOOKUP( E49, Applicatie!$B$6:$B$29, Applicatie!$G$6:$G$29),"")</f>
        <v/>
      </c>
      <c r="G49" s="963"/>
      <c r="H49" s="961"/>
      <c r="I49" s="962"/>
      <c r="J49" s="963"/>
      <c r="K49" s="124"/>
      <c r="L49" s="221"/>
      <c r="M49" s="221"/>
      <c r="N49" s="221"/>
      <c r="O49" s="125"/>
      <c r="P49" s="124"/>
      <c r="Q49" s="250"/>
      <c r="R49" s="221"/>
      <c r="S49" s="576"/>
      <c r="T49" s="262"/>
      <c r="U49" s="221"/>
      <c r="V49" s="262"/>
      <c r="W49" s="737"/>
      <c r="X49" s="737"/>
      <c r="Y49" s="737"/>
      <c r="Z49" s="124"/>
      <c r="AA49" s="393"/>
      <c r="AB49" s="160"/>
      <c r="AC49" s="589"/>
    </row>
    <row r="50" spans="1:48" ht="18.600000000000001" customHeight="1" thickBot="1" x14ac:dyDescent="0.4">
      <c r="B50" s="37">
        <v>41</v>
      </c>
      <c r="C50" s="35" t="s">
        <v>569</v>
      </c>
      <c r="D50" s="103">
        <f>_xlfn.IFNA(_xlfn.XLOOKUP( C50, Examenleverancier!$C$6:$C$107, Examenleverancier!$G$6:$G$107),"")</f>
        <v>0</v>
      </c>
      <c r="E50" s="1018"/>
      <c r="F50" s="959" t="str">
        <f>_xlfn.IFNA(_xlfn.XLOOKUP( E50, Applicatie!$B$6:$B$29, Applicatie!$G$6:$G$29),"")</f>
        <v/>
      </c>
      <c r="G50" s="960"/>
      <c r="H50" s="550"/>
      <c r="I50" s="959"/>
      <c r="J50" s="960"/>
      <c r="K50" s="106"/>
      <c r="L50" s="209"/>
      <c r="M50" s="209"/>
      <c r="N50" s="209"/>
      <c r="O50" s="107"/>
      <c r="P50" s="106"/>
      <c r="Q50" s="245"/>
      <c r="R50" s="209"/>
      <c r="S50" s="559"/>
      <c r="T50" s="256"/>
      <c r="U50" s="209"/>
      <c r="V50" s="256"/>
      <c r="W50" s="103"/>
      <c r="X50" s="103"/>
      <c r="Y50" s="103"/>
      <c r="Z50" s="106"/>
      <c r="AA50" s="389"/>
      <c r="AB50" s="159"/>
      <c r="AC50" s="589"/>
    </row>
    <row r="51" spans="1:48" ht="18.600000000000001" customHeight="1" thickBot="1" x14ac:dyDescent="0.4">
      <c r="B51" s="175">
        <v>42</v>
      </c>
      <c r="C51" s="63" t="s">
        <v>576</v>
      </c>
      <c r="D51" s="738">
        <f>_xlfn.IFNA(_xlfn.XLOOKUP( C51, Examenleverancier!$C$6:$C$107, Examenleverancier!$G$6:$G$107),"")</f>
        <v>0</v>
      </c>
      <c r="E51" s="1031"/>
      <c r="F51" s="968" t="str">
        <f>_xlfn.IFNA(_xlfn.XLOOKUP( E51, Applicatie!$B$6:$B$29, Applicatie!$G$6:$G$29),"")</f>
        <v/>
      </c>
      <c r="G51" s="969"/>
      <c r="H51" s="967"/>
      <c r="I51" s="968"/>
      <c r="J51" s="969"/>
      <c r="K51" s="130"/>
      <c r="L51" s="213"/>
      <c r="M51" s="213"/>
      <c r="N51" s="213"/>
      <c r="O51" s="131"/>
      <c r="P51" s="130"/>
      <c r="Q51" s="247"/>
      <c r="R51" s="213"/>
      <c r="S51" s="724"/>
      <c r="T51" s="264"/>
      <c r="U51" s="213"/>
      <c r="V51" s="264"/>
      <c r="W51" s="738"/>
      <c r="X51" s="738"/>
      <c r="Y51" s="738"/>
      <c r="Z51" s="130"/>
      <c r="AA51" s="406"/>
      <c r="AB51" s="163"/>
      <c r="AC51" s="589"/>
    </row>
    <row r="52" spans="1:48" ht="18.600000000000001" customHeight="1" thickBot="1" x14ac:dyDescent="0.4">
      <c r="B52" s="187">
        <v>43</v>
      </c>
      <c r="C52" s="200" t="s">
        <v>582</v>
      </c>
      <c r="D52" s="736" t="str">
        <f>_xlfn.IFNA(_xlfn.XLOOKUP( C52, Examenleverancier!$C$6:$C$107, Examenleverancier!$G$6:$G$107),"")</f>
        <v>Examenservices</v>
      </c>
      <c r="E52" s="1041" t="s">
        <v>1026</v>
      </c>
      <c r="F52" s="954" t="str">
        <f>_xlfn.IFNA(_xlfn.XLOOKUP( E52, Applicatie!$B$6:$B$29, Applicatie!$G$6:$G$29),"")</f>
        <v>Paragin</v>
      </c>
      <c r="G52" s="955"/>
      <c r="H52" s="953"/>
      <c r="I52" s="954"/>
      <c r="J52" s="955"/>
      <c r="K52" s="189"/>
      <c r="L52" s="215"/>
      <c r="M52" s="215"/>
      <c r="N52" s="215"/>
      <c r="O52" s="190"/>
      <c r="P52" s="189"/>
      <c r="Q52" s="248"/>
      <c r="R52" s="215"/>
      <c r="S52" s="568"/>
      <c r="T52" s="258"/>
      <c r="U52" s="215"/>
      <c r="V52" s="258"/>
      <c r="W52" s="736"/>
      <c r="X52" s="736"/>
      <c r="Y52" s="736"/>
      <c r="Z52" s="189" t="s">
        <v>1129</v>
      </c>
      <c r="AA52" s="382"/>
      <c r="AB52" s="192"/>
      <c r="AC52" s="589"/>
    </row>
    <row r="53" spans="1:48" s="5" customFormat="1" ht="18.600000000000001" customHeight="1" thickBot="1" x14ac:dyDescent="0.4">
      <c r="A53" s="1"/>
      <c r="B53" s="40">
        <v>44</v>
      </c>
      <c r="C53" s="41" t="s">
        <v>586</v>
      </c>
      <c r="D53" s="737">
        <f>_xlfn.IFNA(_xlfn.XLOOKUP( C53, Examenleverancier!$C$6:$C$107, Examenleverancier!$G$6:$G$107),"")</f>
        <v>0</v>
      </c>
      <c r="E53" s="1022"/>
      <c r="F53" s="962" t="str">
        <f>_xlfn.IFNA(_xlfn.XLOOKUP( E53, Applicatie!$B$6:$B$29, Applicatie!$G$6:$G$29),"")</f>
        <v/>
      </c>
      <c r="G53" s="963"/>
      <c r="H53" s="961"/>
      <c r="I53" s="962"/>
      <c r="J53" s="963"/>
      <c r="K53" s="124"/>
      <c r="L53" s="221"/>
      <c r="M53" s="221"/>
      <c r="N53" s="221"/>
      <c r="O53" s="125"/>
      <c r="P53" s="124"/>
      <c r="Q53" s="250"/>
      <c r="R53" s="221"/>
      <c r="S53" s="576"/>
      <c r="T53" s="262"/>
      <c r="U53" s="221"/>
      <c r="V53" s="262"/>
      <c r="W53" s="737"/>
      <c r="X53" s="737"/>
      <c r="Y53" s="737"/>
      <c r="Z53" s="124"/>
      <c r="AA53" s="393"/>
      <c r="AB53" s="160"/>
      <c r="AC53" s="589"/>
      <c r="AD53" s="1"/>
      <c r="AE53" s="1"/>
      <c r="AF53" s="1"/>
      <c r="AG53" s="1"/>
      <c r="AH53" s="1"/>
      <c r="AI53" s="1"/>
      <c r="AJ53" s="1"/>
      <c r="AK53" s="1"/>
      <c r="AL53" s="1"/>
      <c r="AM53" s="1"/>
      <c r="AN53" s="1"/>
      <c r="AO53" s="1"/>
      <c r="AP53" s="1"/>
      <c r="AQ53" s="1"/>
      <c r="AR53" s="1"/>
      <c r="AS53" s="1"/>
      <c r="AT53" s="1"/>
      <c r="AU53" s="1"/>
      <c r="AV53" s="1"/>
    </row>
    <row r="54" spans="1:48" ht="18.600000000000001" customHeight="1" thickBot="1" x14ac:dyDescent="0.4">
      <c r="B54" s="68">
        <v>45</v>
      </c>
      <c r="C54" s="70" t="s">
        <v>591</v>
      </c>
      <c r="D54" s="742">
        <f>_xlfn.IFNA(_xlfn.XLOOKUP( C54, Examenleverancier!$C$6:$C$107, Examenleverancier!$G$6:$G$107),"")</f>
        <v>0</v>
      </c>
      <c r="E54" s="1023"/>
      <c r="F54" s="986" t="str">
        <f>_xlfn.IFNA(_xlfn.XLOOKUP( E54, Applicatie!$B$6:$B$29, Applicatie!$G$6:$G$29),"")</f>
        <v/>
      </c>
      <c r="G54" s="987"/>
      <c r="H54" s="985"/>
      <c r="I54" s="986"/>
      <c r="J54" s="987"/>
      <c r="K54" s="135"/>
      <c r="L54" s="226"/>
      <c r="M54" s="226"/>
      <c r="N54" s="226"/>
      <c r="O54" s="136"/>
      <c r="P54" s="135"/>
      <c r="Q54" s="251"/>
      <c r="R54" s="226"/>
      <c r="S54" s="727"/>
      <c r="T54" s="267"/>
      <c r="U54" s="226"/>
      <c r="V54" s="267"/>
      <c r="W54" s="742"/>
      <c r="X54" s="742"/>
      <c r="Y54" s="742"/>
      <c r="Z54" s="135"/>
      <c r="AA54" s="426"/>
      <c r="AB54" s="164"/>
      <c r="AC54" s="589"/>
    </row>
    <row r="55" spans="1:48" ht="18.600000000000001" customHeight="1" thickBot="1" x14ac:dyDescent="0.4">
      <c r="B55" s="40">
        <v>46</v>
      </c>
      <c r="C55" s="43" t="s">
        <v>598</v>
      </c>
      <c r="D55" s="737">
        <f>_xlfn.IFNA(_xlfn.XLOOKUP( C55, Examenleverancier!$C$6:$C$107, Examenleverancier!$G$6:$G$107),"")</f>
        <v>0</v>
      </c>
      <c r="E55" s="1022"/>
      <c r="F55" s="962" t="str">
        <f>_xlfn.IFNA(_xlfn.XLOOKUP( E55, Applicatie!$B$6:$B$29, Applicatie!$G$6:$G$29),"")</f>
        <v/>
      </c>
      <c r="G55" s="963"/>
      <c r="H55" s="961"/>
      <c r="I55" s="962"/>
      <c r="J55" s="963"/>
      <c r="K55" s="124"/>
      <c r="L55" s="221"/>
      <c r="M55" s="221"/>
      <c r="N55" s="221"/>
      <c r="O55" s="125"/>
      <c r="P55" s="124"/>
      <c r="Q55" s="250"/>
      <c r="R55" s="221"/>
      <c r="S55" s="576"/>
      <c r="T55" s="262"/>
      <c r="U55" s="221"/>
      <c r="V55" s="262"/>
      <c r="W55" s="737"/>
      <c r="X55" s="737"/>
      <c r="Y55" s="737"/>
      <c r="Z55" s="124"/>
      <c r="AA55" s="393"/>
      <c r="AB55" s="160"/>
      <c r="AC55" s="589"/>
    </row>
    <row r="56" spans="1:48" ht="18.600000000000001" customHeight="1" thickBot="1" x14ac:dyDescent="0.4">
      <c r="B56" s="37">
        <v>49</v>
      </c>
      <c r="C56" s="38" t="s">
        <v>605</v>
      </c>
      <c r="D56" s="103">
        <f>_xlfn.IFNA(_xlfn.XLOOKUP( C56, Examenleverancier!$C$6:$C$107, Examenleverancier!$G$6:$G$107),"")</f>
        <v>0</v>
      </c>
      <c r="E56" s="1018"/>
      <c r="F56" s="959" t="str">
        <f>_xlfn.IFNA(_xlfn.XLOOKUP( E56, Applicatie!$B$6:$B$29, Applicatie!$G$6:$G$29),"")</f>
        <v/>
      </c>
      <c r="G56" s="960"/>
      <c r="H56" s="550"/>
      <c r="I56" s="959"/>
      <c r="J56" s="960"/>
      <c r="K56" s="106"/>
      <c r="L56" s="209"/>
      <c r="M56" s="209"/>
      <c r="N56" s="209"/>
      <c r="O56" s="107"/>
      <c r="P56" s="106"/>
      <c r="Q56" s="245"/>
      <c r="R56" s="209"/>
      <c r="S56" s="559"/>
      <c r="T56" s="256"/>
      <c r="U56" s="209"/>
      <c r="V56" s="256"/>
      <c r="W56" s="103"/>
      <c r="X56" s="103"/>
      <c r="Y56" s="103"/>
      <c r="Z56" s="106"/>
      <c r="AA56" s="389"/>
      <c r="AB56" s="159"/>
      <c r="AC56" s="589"/>
    </row>
    <row r="57" spans="1:48" ht="18.600000000000001" customHeight="1" x14ac:dyDescent="0.35">
      <c r="B57" s="23">
        <v>50</v>
      </c>
      <c r="C57" s="24" t="s">
        <v>613</v>
      </c>
      <c r="D57" s="1489">
        <f>_xlfn.IFNA(_xlfn.XLOOKUP( C57, Examenleverancier!$C$6:$C$107, Examenleverancier!$G$6:$G$107),"")</f>
        <v>0</v>
      </c>
      <c r="E57" s="1034" t="s">
        <v>1026</v>
      </c>
      <c r="F57" s="1001" t="str">
        <f>_xlfn.IFNA(_xlfn.XLOOKUP( E57, Applicatie!$B$6:$B$29, Applicatie!$G$6:$G$29),"")</f>
        <v>Paragin</v>
      </c>
      <c r="G57" s="1002" t="s">
        <v>1156</v>
      </c>
      <c r="H57" s="1000"/>
      <c r="I57" s="1001"/>
      <c r="J57" s="1002"/>
      <c r="K57" s="108"/>
      <c r="L57" s="211"/>
      <c r="M57" s="211"/>
      <c r="N57" s="211"/>
      <c r="O57" s="109"/>
      <c r="P57" s="108"/>
      <c r="Q57" s="353"/>
      <c r="R57" s="211"/>
      <c r="S57" s="1490"/>
      <c r="T57" s="1491"/>
      <c r="U57" s="211"/>
      <c r="V57" s="1491"/>
      <c r="W57" s="1489"/>
      <c r="X57" s="1489"/>
      <c r="Y57" s="1489"/>
      <c r="Z57" s="108"/>
      <c r="AA57" s="380"/>
      <c r="AB57" s="1492"/>
      <c r="AC57" s="589"/>
    </row>
    <row r="58" spans="1:48" ht="18.600000000000001" customHeight="1" x14ac:dyDescent="0.35">
      <c r="B58" s="332">
        <v>50</v>
      </c>
      <c r="C58" s="1493" t="s">
        <v>613</v>
      </c>
      <c r="D58" s="1494">
        <f>_xlfn.IFNA(_xlfn.XLOOKUP( C58, Examenleverancier!$C$6:$C$107, Examenleverancier!$G$6:$G$107),"")</f>
        <v>0</v>
      </c>
      <c r="E58" s="1495" t="s">
        <v>1030</v>
      </c>
      <c r="F58" s="1496" t="str">
        <f>_xlfn.IFNA(_xlfn.XLOOKUP( E58, Applicatie!$B$6:$B$29, Applicatie!$G$6:$G$29),"")</f>
        <v>Paragin</v>
      </c>
      <c r="G58" s="1497" t="s">
        <v>1157</v>
      </c>
      <c r="H58" s="1498"/>
      <c r="I58" s="1496"/>
      <c r="J58" s="1497"/>
      <c r="K58" s="1499"/>
      <c r="L58" s="323"/>
      <c r="M58" s="323"/>
      <c r="N58" s="323"/>
      <c r="O58" s="1500"/>
      <c r="P58" s="1499"/>
      <c r="Q58" s="1501"/>
      <c r="R58" s="323"/>
      <c r="S58" s="1502"/>
      <c r="T58" s="1503"/>
      <c r="U58" s="323"/>
      <c r="V58" s="1503"/>
      <c r="W58" s="1494"/>
      <c r="X58" s="1494"/>
      <c r="Y58" s="1494"/>
      <c r="Z58" s="1499"/>
      <c r="AA58" s="430"/>
      <c r="AB58" s="333"/>
      <c r="AC58" s="589"/>
    </row>
    <row r="59" spans="1:48" ht="18.600000000000001" customHeight="1" thickBot="1" x14ac:dyDescent="0.4">
      <c r="B59" s="25">
        <v>50</v>
      </c>
      <c r="C59" s="26" t="s">
        <v>613</v>
      </c>
      <c r="D59" s="1504">
        <f>_xlfn.IFNA(_xlfn.XLOOKUP( C59, Examenleverancier!$C$6:$C$107, Examenleverancier!$G$6:$G$107),"")</f>
        <v>0</v>
      </c>
      <c r="E59" s="1036" t="s">
        <v>1030</v>
      </c>
      <c r="F59" s="983" t="str">
        <f>_xlfn.IFNA(_xlfn.XLOOKUP( E59, Applicatie!$B$6:$B$29, Applicatie!$G$6:$G$29),"")</f>
        <v>Paragin</v>
      </c>
      <c r="G59" s="984"/>
      <c r="H59" s="982"/>
      <c r="I59" s="983"/>
      <c r="J59" s="984"/>
      <c r="K59" s="110"/>
      <c r="L59" s="214"/>
      <c r="M59" s="214"/>
      <c r="N59" s="214"/>
      <c r="O59" s="111"/>
      <c r="P59" s="110"/>
      <c r="Q59" s="354"/>
      <c r="R59" s="214"/>
      <c r="S59" s="566"/>
      <c r="T59" s="268"/>
      <c r="U59" s="214"/>
      <c r="V59" s="268"/>
      <c r="W59" s="1504"/>
      <c r="X59" s="1504"/>
      <c r="Y59" s="1504"/>
      <c r="Z59" s="110"/>
      <c r="AA59" s="381"/>
      <c r="AB59" s="155"/>
      <c r="AC59" s="589"/>
    </row>
    <row r="60" spans="1:48" s="9" customFormat="1" ht="18.600000000000001" customHeight="1" thickBot="1" x14ac:dyDescent="0.35">
      <c r="A60" s="2"/>
      <c r="B60" s="19">
        <v>51</v>
      </c>
      <c r="C60" s="16" t="s">
        <v>624</v>
      </c>
      <c r="D60" s="739">
        <f>_xlfn.IFNA(_xlfn.XLOOKUP( C60, Examenleverancier!$C$6:$C$107, Examenleverancier!$G$6:$G$107),"")</f>
        <v>0</v>
      </c>
      <c r="E60" s="1018"/>
      <c r="F60" s="959" t="str">
        <f>_xlfn.IFNA(_xlfn.XLOOKUP( E60, Applicatie!$B$6:$B$29, Applicatie!$G$6:$G$29),"")</f>
        <v/>
      </c>
      <c r="G60" s="960"/>
      <c r="H60" s="997"/>
      <c r="I60" s="998"/>
      <c r="J60" s="999"/>
      <c r="K60" s="128"/>
      <c r="L60" s="229"/>
      <c r="M60" s="229"/>
      <c r="N60" s="229"/>
      <c r="O60" s="129"/>
      <c r="P60" s="128"/>
      <c r="Q60" s="254"/>
      <c r="R60" s="229"/>
      <c r="S60" s="729"/>
      <c r="T60" s="270"/>
      <c r="U60" s="229"/>
      <c r="V60" s="270"/>
      <c r="W60" s="739"/>
      <c r="X60" s="739"/>
      <c r="Y60" s="739"/>
      <c r="Z60" s="135"/>
      <c r="AA60" s="416"/>
      <c r="AB60" s="157"/>
      <c r="AC60" s="589"/>
      <c r="AD60" s="2"/>
      <c r="AE60" s="2"/>
      <c r="AF60" s="2"/>
      <c r="AG60" s="2"/>
      <c r="AH60" s="2"/>
      <c r="AI60" s="2"/>
      <c r="AJ60" s="2"/>
      <c r="AK60" s="2"/>
      <c r="AL60" s="2"/>
      <c r="AM60" s="2"/>
      <c r="AN60" s="2"/>
      <c r="AO60" s="2"/>
      <c r="AP60" s="2"/>
      <c r="AQ60" s="2"/>
      <c r="AR60" s="2"/>
      <c r="AS60" s="2"/>
      <c r="AT60" s="2"/>
      <c r="AU60" s="2"/>
      <c r="AV60" s="2"/>
    </row>
    <row r="61" spans="1:48" ht="18.600000000000001" customHeight="1" thickBot="1" x14ac:dyDescent="0.4">
      <c r="B61" s="40">
        <v>52</v>
      </c>
      <c r="C61" s="42" t="s">
        <v>633</v>
      </c>
      <c r="D61" s="737">
        <f>_xlfn.IFNA(_xlfn.XLOOKUP( C61, Examenleverancier!$C$6:$C$107, Examenleverancier!$G$6:$G$107),"")</f>
        <v>0</v>
      </c>
      <c r="E61" s="1019"/>
      <c r="F61" s="962" t="str">
        <f>_xlfn.IFNA(_xlfn.XLOOKUP( E61, Applicatie!$B$6:$B$29, Applicatie!$G$6:$G$29),"")</f>
        <v/>
      </c>
      <c r="G61" s="963"/>
      <c r="H61" s="961"/>
      <c r="I61" s="962"/>
      <c r="J61" s="963"/>
      <c r="K61" s="124"/>
      <c r="L61" s="221"/>
      <c r="M61" s="221"/>
      <c r="N61" s="221"/>
      <c r="O61" s="125"/>
      <c r="P61" s="124"/>
      <c r="Q61" s="250"/>
      <c r="R61" s="221"/>
      <c r="S61" s="576"/>
      <c r="T61" s="262"/>
      <c r="U61" s="221"/>
      <c r="V61" s="262"/>
      <c r="W61" s="737"/>
      <c r="X61" s="737"/>
      <c r="Y61" s="737"/>
      <c r="Z61" s="124"/>
      <c r="AA61" s="393"/>
      <c r="AB61" s="160"/>
      <c r="AC61" s="589"/>
    </row>
    <row r="62" spans="1:48" ht="18.600000000000001" customHeight="1" thickBot="1" x14ac:dyDescent="0.4">
      <c r="B62" s="19">
        <v>53</v>
      </c>
      <c r="C62" s="16" t="s">
        <v>639</v>
      </c>
      <c r="D62" s="739">
        <f>_xlfn.IFNA(_xlfn.XLOOKUP( C62, Examenleverancier!$C$6:$C$107, Examenleverancier!$G$6:$G$107),"")</f>
        <v>0</v>
      </c>
      <c r="E62" s="1020"/>
      <c r="F62" s="998" t="str">
        <f>_xlfn.IFNA(_xlfn.XLOOKUP( E62, Applicatie!$B$6:$B$29, Applicatie!$G$6:$G$29),"")</f>
        <v/>
      </c>
      <c r="G62" s="999"/>
      <c r="H62" s="997"/>
      <c r="I62" s="998"/>
      <c r="J62" s="999"/>
      <c r="K62" s="128"/>
      <c r="L62" s="229"/>
      <c r="M62" s="229"/>
      <c r="N62" s="229"/>
      <c r="O62" s="129"/>
      <c r="P62" s="128"/>
      <c r="Q62" s="254"/>
      <c r="R62" s="229"/>
      <c r="S62" s="729"/>
      <c r="T62" s="270"/>
      <c r="U62" s="229"/>
      <c r="V62" s="270"/>
      <c r="W62" s="739"/>
      <c r="X62" s="739"/>
      <c r="Y62" s="739"/>
      <c r="Z62" s="135"/>
      <c r="AA62" s="416"/>
      <c r="AB62" s="157"/>
      <c r="AC62" s="589"/>
    </row>
    <row r="63" spans="1:48" ht="18.600000000000001" customHeight="1" thickBot="1" x14ac:dyDescent="0.4">
      <c r="B63" s="44">
        <v>54</v>
      </c>
      <c r="C63" s="43" t="s">
        <v>648</v>
      </c>
      <c r="D63" s="737">
        <f>_xlfn.IFNA(_xlfn.XLOOKUP( C63, Examenleverancier!$C$6:$C$107, Examenleverancier!$G$6:$G$107),"")</f>
        <v>0</v>
      </c>
      <c r="E63" s="1021"/>
      <c r="F63" s="962" t="str">
        <f>_xlfn.IFNA(_xlfn.XLOOKUP( E63, Applicatie!$B$6:$B$29, Applicatie!$G$6:$G$29),"")</f>
        <v/>
      </c>
      <c r="G63" s="963"/>
      <c r="H63" s="961"/>
      <c r="I63" s="962"/>
      <c r="J63" s="963"/>
      <c r="K63" s="124"/>
      <c r="L63" s="221"/>
      <c r="M63" s="221"/>
      <c r="N63" s="221"/>
      <c r="O63" s="125"/>
      <c r="P63" s="124"/>
      <c r="Q63" s="250"/>
      <c r="R63" s="221"/>
      <c r="S63" s="576"/>
      <c r="T63" s="262"/>
      <c r="U63" s="221"/>
      <c r="V63" s="262"/>
      <c r="W63" s="737"/>
      <c r="X63" s="737"/>
      <c r="Y63" s="737"/>
      <c r="Z63" s="124"/>
      <c r="AA63" s="393"/>
      <c r="AB63" s="160"/>
      <c r="AC63" s="589"/>
    </row>
    <row r="64" spans="1:48" s="5" customFormat="1" ht="18.600000000000001" customHeight="1" thickBot="1" x14ac:dyDescent="0.4">
      <c r="A64" s="1"/>
      <c r="B64" s="37">
        <v>55</v>
      </c>
      <c r="C64" s="927" t="s">
        <v>655</v>
      </c>
      <c r="D64" s="103">
        <f>_xlfn.IFNA(_xlfn.XLOOKUP( C64, Examenleverancier!$C$6:$C$107, Examenleverancier!$G$6:$G$107),"")</f>
        <v>0</v>
      </c>
      <c r="E64" s="1390" t="s">
        <v>993</v>
      </c>
      <c r="F64" s="959" t="str">
        <f>_xlfn.IFNA(_xlfn.XLOOKUP( E64, Applicatie!$B$6:$B$29, Applicatie!$G$6:$G$29),"")</f>
        <v/>
      </c>
      <c r="G64" s="960"/>
      <c r="H64" s="550"/>
      <c r="I64" s="959"/>
      <c r="J64" s="960"/>
      <c r="K64" s="106"/>
      <c r="L64" s="209"/>
      <c r="M64" s="209"/>
      <c r="N64" s="209"/>
      <c r="O64" s="107"/>
      <c r="P64" s="106"/>
      <c r="Q64" s="245"/>
      <c r="R64" s="209"/>
      <c r="S64" s="559"/>
      <c r="T64" s="256"/>
      <c r="U64" s="209"/>
      <c r="V64" s="256"/>
      <c r="W64" s="103"/>
      <c r="X64" s="103"/>
      <c r="Y64" s="103"/>
      <c r="Z64" s="106"/>
      <c r="AA64" s="389"/>
      <c r="AB64" s="159"/>
      <c r="AC64" s="589"/>
      <c r="AD64" s="1"/>
      <c r="AE64" s="1"/>
      <c r="AF64" s="1"/>
      <c r="AG64" s="1"/>
      <c r="AH64" s="1"/>
      <c r="AI64" s="1"/>
      <c r="AJ64" s="1"/>
      <c r="AK64" s="1"/>
      <c r="AL64" s="1"/>
      <c r="AM64" s="1"/>
      <c r="AN64" s="1"/>
      <c r="AO64" s="1"/>
      <c r="AP64" s="1"/>
      <c r="AQ64" s="1"/>
      <c r="AR64" s="1"/>
      <c r="AS64" s="1"/>
      <c r="AT64" s="1"/>
      <c r="AU64" s="1"/>
      <c r="AV64" s="1"/>
    </row>
    <row r="65" spans="1:48" ht="18.600000000000001" customHeight="1" thickBot="1" x14ac:dyDescent="0.4">
      <c r="B65" s="40">
        <v>56</v>
      </c>
      <c r="C65" s="42" t="s">
        <v>665</v>
      </c>
      <c r="D65" s="737">
        <f>_xlfn.IFNA(_xlfn.XLOOKUP( C65, Examenleverancier!$C$6:$C$107, Examenleverancier!$G$6:$G$107),"")</f>
        <v>0</v>
      </c>
      <c r="E65" s="1022"/>
      <c r="F65" s="962" t="str">
        <f>_xlfn.IFNA(_xlfn.XLOOKUP( E65, Applicatie!$B$6:$B$29, Applicatie!$G$6:$G$29),"")</f>
        <v/>
      </c>
      <c r="G65" s="963"/>
      <c r="H65" s="961"/>
      <c r="I65" s="962"/>
      <c r="J65" s="963"/>
      <c r="K65" s="124"/>
      <c r="L65" s="221"/>
      <c r="M65" s="221"/>
      <c r="N65" s="221"/>
      <c r="O65" s="125"/>
      <c r="P65" s="124"/>
      <c r="Q65" s="250"/>
      <c r="R65" s="221"/>
      <c r="S65" s="576"/>
      <c r="T65" s="262"/>
      <c r="U65" s="221"/>
      <c r="V65" s="262"/>
      <c r="W65" s="737"/>
      <c r="X65" s="737"/>
      <c r="Y65" s="737"/>
      <c r="Z65" s="124"/>
      <c r="AA65" s="393"/>
      <c r="AB65" s="160"/>
      <c r="AC65" s="589"/>
    </row>
    <row r="66" spans="1:48" ht="18.600000000000001" customHeight="1" thickBot="1" x14ac:dyDescent="0.4">
      <c r="B66" s="37">
        <v>57</v>
      </c>
      <c r="C66" s="35" t="s">
        <v>673</v>
      </c>
      <c r="D66" s="103">
        <f>_xlfn.IFNA(_xlfn.XLOOKUP( C66, Examenleverancier!$C$6:$C$107, Examenleverancier!$G$6:$G$107),"")</f>
        <v>0</v>
      </c>
      <c r="E66" s="1018" t="s">
        <v>666</v>
      </c>
      <c r="F66" s="959" t="str">
        <f>_xlfn.IFNA(_xlfn.XLOOKUP( E66, Applicatie!$B$6:$B$29, Applicatie!$G$6:$G$29),"")</f>
        <v>Kurve</v>
      </c>
      <c r="G66" s="960"/>
      <c r="H66" s="550"/>
      <c r="I66" s="959"/>
      <c r="J66" s="960"/>
      <c r="K66" s="106"/>
      <c r="L66" s="209"/>
      <c r="M66" s="209"/>
      <c r="N66" s="209"/>
      <c r="O66" s="107"/>
      <c r="P66" s="106"/>
      <c r="Q66" s="245"/>
      <c r="R66" s="209"/>
      <c r="S66" s="559"/>
      <c r="T66" s="256"/>
      <c r="U66" s="209"/>
      <c r="V66" s="256"/>
      <c r="W66" s="103"/>
      <c r="X66" s="103"/>
      <c r="Y66" s="103"/>
      <c r="Z66" s="106"/>
      <c r="AA66" s="389"/>
      <c r="AB66" s="159"/>
      <c r="AC66" s="589"/>
    </row>
    <row r="67" spans="1:48" ht="18.600000000000001" customHeight="1" thickBot="1" x14ac:dyDescent="0.4">
      <c r="B67" s="40">
        <v>58</v>
      </c>
      <c r="C67" s="41" t="s">
        <v>680</v>
      </c>
      <c r="D67" s="737">
        <f>_xlfn.IFNA(_xlfn.XLOOKUP( C67, Examenleverancier!$C$6:$C$107, Examenleverancier!$G$6:$G$107),"")</f>
        <v>0</v>
      </c>
      <c r="E67" s="1022"/>
      <c r="F67" s="962" t="str">
        <f>_xlfn.IFNA(_xlfn.XLOOKUP( E67, Applicatie!$B$6:$B$29, Applicatie!$G$6:$G$29),"")</f>
        <v/>
      </c>
      <c r="G67" s="963"/>
      <c r="H67" s="961"/>
      <c r="I67" s="962"/>
      <c r="J67" s="963"/>
      <c r="K67" s="124"/>
      <c r="L67" s="221"/>
      <c r="M67" s="221"/>
      <c r="N67" s="221"/>
      <c r="O67" s="125"/>
      <c r="P67" s="124"/>
      <c r="Q67" s="250"/>
      <c r="R67" s="221"/>
      <c r="S67" s="576"/>
      <c r="T67" s="262"/>
      <c r="U67" s="221"/>
      <c r="V67" s="262"/>
      <c r="W67" s="737"/>
      <c r="X67" s="737"/>
      <c r="Y67" s="737"/>
      <c r="Z67" s="124"/>
      <c r="AA67" s="393"/>
      <c r="AB67" s="160"/>
      <c r="AC67" s="589"/>
    </row>
    <row r="68" spans="1:48" ht="18.600000000000001" customHeight="1" thickBot="1" x14ac:dyDescent="0.4">
      <c r="B68" s="37">
        <v>59</v>
      </c>
      <c r="C68" s="38" t="s">
        <v>687</v>
      </c>
      <c r="D68" s="103">
        <f>_xlfn.IFNA(_xlfn.XLOOKUP( C68, Examenleverancier!$C$6:$C$107, Examenleverancier!$G$6:$G$107),"")</f>
        <v>0</v>
      </c>
      <c r="E68" s="1018"/>
      <c r="F68" s="959" t="str">
        <f>_xlfn.IFNA(_xlfn.XLOOKUP( E68, Applicatie!$B$6:$B$29, Applicatie!$G$6:$G$29),"")</f>
        <v/>
      </c>
      <c r="G68" s="960"/>
      <c r="H68" s="550"/>
      <c r="I68" s="959"/>
      <c r="J68" s="960"/>
      <c r="K68" s="106"/>
      <c r="L68" s="209"/>
      <c r="M68" s="209"/>
      <c r="N68" s="209"/>
      <c r="O68" s="107"/>
      <c r="P68" s="106"/>
      <c r="Q68" s="245"/>
      <c r="R68" s="209"/>
      <c r="S68" s="559"/>
      <c r="T68" s="256"/>
      <c r="U68" s="209"/>
      <c r="V68" s="256"/>
      <c r="W68" s="103"/>
      <c r="X68" s="103"/>
      <c r="Y68" s="103"/>
      <c r="Z68" s="106"/>
      <c r="AA68" s="389"/>
      <c r="AB68" s="159"/>
      <c r="AC68" s="589"/>
    </row>
    <row r="69" spans="1:48" s="5" customFormat="1" ht="18.600000000000001" customHeight="1" thickBot="1" x14ac:dyDescent="0.4">
      <c r="A69" s="1"/>
      <c r="B69" s="40">
        <v>60</v>
      </c>
      <c r="C69" s="43" t="s">
        <v>695</v>
      </c>
      <c r="D69" s="737" t="str">
        <f>_xlfn.IFNA(_xlfn.XLOOKUP( C69, Examenleverancier!$C$6:$C$107, Examenleverancier!$G$6:$G$107),"")</f>
        <v/>
      </c>
      <c r="E69" s="1022"/>
      <c r="F69" s="962" t="str">
        <f>_xlfn.IFNA(_xlfn.XLOOKUP( E69, Applicatie!$B$6:$B$29, Applicatie!$G$6:$G$29),"")</f>
        <v/>
      </c>
      <c r="G69" s="963"/>
      <c r="H69" s="961"/>
      <c r="I69" s="962"/>
      <c r="J69" s="963"/>
      <c r="K69" s="124"/>
      <c r="L69" s="221"/>
      <c r="M69" s="221"/>
      <c r="N69" s="221"/>
      <c r="O69" s="125"/>
      <c r="P69" s="124"/>
      <c r="Q69" s="250"/>
      <c r="R69" s="221"/>
      <c r="S69" s="576"/>
      <c r="T69" s="262"/>
      <c r="U69" s="221"/>
      <c r="V69" s="262"/>
      <c r="W69" s="737"/>
      <c r="X69" s="737"/>
      <c r="Y69" s="737"/>
      <c r="Z69" s="124"/>
      <c r="AA69" s="393"/>
      <c r="AB69" s="160"/>
      <c r="AC69" s="589"/>
      <c r="AD69" s="1"/>
      <c r="AE69" s="1"/>
      <c r="AF69" s="1"/>
      <c r="AG69" s="1"/>
      <c r="AH69" s="1"/>
      <c r="AI69" s="1"/>
      <c r="AJ69" s="1"/>
      <c r="AK69" s="1"/>
      <c r="AL69" s="1"/>
      <c r="AM69" s="1"/>
      <c r="AN69" s="1"/>
      <c r="AO69" s="1"/>
      <c r="AP69" s="1"/>
      <c r="AQ69" s="1"/>
      <c r="AR69" s="1"/>
      <c r="AS69" s="1"/>
      <c r="AT69" s="1"/>
      <c r="AU69" s="1"/>
      <c r="AV69" s="1"/>
    </row>
    <row r="70" spans="1:48" s="5" customFormat="1" ht="18.600000000000001" customHeight="1" thickBot="1" x14ac:dyDescent="0.4">
      <c r="A70" s="1"/>
      <c r="B70" s="68">
        <v>61</v>
      </c>
      <c r="C70" s="70" t="s">
        <v>1158</v>
      </c>
      <c r="D70" s="742" t="str">
        <f>_xlfn.IFNA(_xlfn.XLOOKUP( C70, Examenleverancier!$C$6:$C$107, Examenleverancier!$G$6:$G$107),"")</f>
        <v/>
      </c>
      <c r="E70" s="1023" t="s">
        <v>1026</v>
      </c>
      <c r="F70" s="986" t="str">
        <f>_xlfn.IFNA(_xlfn.XLOOKUP( E70, Applicatie!$B$6:$B$29, Applicatie!$G$6:$G$29),"")</f>
        <v>Paragin</v>
      </c>
      <c r="G70" s="987"/>
      <c r="H70" s="985"/>
      <c r="I70" s="986"/>
      <c r="J70" s="987"/>
      <c r="K70" s="135" t="s">
        <v>472</v>
      </c>
      <c r="L70" s="226" t="s">
        <v>472</v>
      </c>
      <c r="M70" s="226" t="s">
        <v>472</v>
      </c>
      <c r="N70" s="226" t="s">
        <v>1146</v>
      </c>
      <c r="O70" s="136"/>
      <c r="P70" s="135"/>
      <c r="Q70" s="251"/>
      <c r="R70" s="226"/>
      <c r="S70" s="727"/>
      <c r="T70" s="267"/>
      <c r="U70" s="226"/>
      <c r="V70" s="267"/>
      <c r="W70" s="742"/>
      <c r="X70" s="742"/>
      <c r="Y70" s="742"/>
      <c r="Z70" s="135"/>
      <c r="AA70" s="426"/>
      <c r="AB70" s="164"/>
      <c r="AC70" s="589"/>
      <c r="AD70" s="1"/>
      <c r="AE70" s="1"/>
      <c r="AF70" s="1"/>
      <c r="AG70" s="1"/>
      <c r="AH70" s="1"/>
      <c r="AI70" s="1"/>
      <c r="AJ70" s="1"/>
      <c r="AK70" s="1"/>
      <c r="AL70" s="1"/>
      <c r="AM70" s="1"/>
      <c r="AN70" s="1"/>
      <c r="AO70" s="1"/>
      <c r="AP70" s="1"/>
      <c r="AQ70" s="1"/>
      <c r="AR70" s="1"/>
      <c r="AS70" s="1"/>
      <c r="AT70" s="1"/>
      <c r="AU70" s="1"/>
      <c r="AV70" s="1"/>
    </row>
    <row r="71" spans="1:48" s="9" customFormat="1" ht="18.600000000000001" customHeight="1" thickBot="1" x14ac:dyDescent="0.35">
      <c r="A71" s="2"/>
      <c r="B71" s="40">
        <v>62</v>
      </c>
      <c r="C71" s="42" t="s">
        <v>714</v>
      </c>
      <c r="D71" s="737">
        <f>_xlfn.IFNA(_xlfn.XLOOKUP( C71, Examenleverancier!$C$6:$C$107, Examenleverancier!$G$6:$G$107),"")</f>
        <v>0</v>
      </c>
      <c r="E71" s="1022"/>
      <c r="F71" s="962" t="str">
        <f>_xlfn.IFNA(_xlfn.XLOOKUP( E71, Applicatie!$B$6:$B$29, Applicatie!$G$6:$G$29),"")</f>
        <v/>
      </c>
      <c r="G71" s="963"/>
      <c r="H71" s="961"/>
      <c r="I71" s="962"/>
      <c r="J71" s="963"/>
      <c r="K71" s="124"/>
      <c r="L71" s="221"/>
      <c r="M71" s="221"/>
      <c r="N71" s="221"/>
      <c r="O71" s="125"/>
      <c r="P71" s="124"/>
      <c r="Q71" s="250"/>
      <c r="R71" s="221"/>
      <c r="S71" s="576"/>
      <c r="T71" s="262"/>
      <c r="U71" s="221"/>
      <c r="V71" s="262"/>
      <c r="W71" s="737"/>
      <c r="X71" s="737"/>
      <c r="Y71" s="737"/>
      <c r="Z71" s="124"/>
      <c r="AA71" s="393"/>
      <c r="AB71" s="160"/>
      <c r="AC71" s="589"/>
      <c r="AD71" s="2"/>
      <c r="AE71" s="2"/>
      <c r="AF71" s="2"/>
      <c r="AG71" s="2"/>
      <c r="AH71" s="2"/>
      <c r="AI71" s="2"/>
      <c r="AJ71" s="2"/>
      <c r="AK71" s="2"/>
      <c r="AL71" s="2"/>
      <c r="AM71" s="2"/>
      <c r="AN71" s="2"/>
      <c r="AO71" s="2"/>
      <c r="AP71" s="2"/>
      <c r="AQ71" s="2"/>
      <c r="AR71" s="2"/>
      <c r="AS71" s="2"/>
      <c r="AT71" s="2"/>
      <c r="AU71" s="2"/>
      <c r="AV71" s="2"/>
    </row>
    <row r="72" spans="1:48" s="5" customFormat="1" ht="18.600000000000001" customHeight="1" thickBot="1" x14ac:dyDescent="0.4">
      <c r="A72" s="1"/>
      <c r="B72" s="68">
        <v>63</v>
      </c>
      <c r="C72" s="70" t="s">
        <v>720</v>
      </c>
      <c r="D72" s="742">
        <f>_xlfn.IFNA(_xlfn.XLOOKUP( C72, Examenleverancier!$C$6:$C$107, Examenleverancier!$G$6:$G$107),"")</f>
        <v>0</v>
      </c>
      <c r="E72" s="1023" t="s">
        <v>1026</v>
      </c>
      <c r="F72" s="986" t="str">
        <f>_xlfn.IFNA(_xlfn.XLOOKUP( E72, Applicatie!$B$6:$B$29, Applicatie!$G$6:$G$29),"")</f>
        <v>Paragin</v>
      </c>
      <c r="G72" s="987"/>
      <c r="H72" s="985"/>
      <c r="I72" s="986"/>
      <c r="J72" s="987"/>
      <c r="K72" s="135"/>
      <c r="L72" s="226"/>
      <c r="M72" s="226"/>
      <c r="N72" s="226"/>
      <c r="O72" s="136"/>
      <c r="P72" s="135"/>
      <c r="Q72" s="251"/>
      <c r="R72" s="226"/>
      <c r="S72" s="727"/>
      <c r="T72" s="267"/>
      <c r="U72" s="226"/>
      <c r="V72" s="267"/>
      <c r="W72" s="742"/>
      <c r="X72" s="742"/>
      <c r="Y72" s="742"/>
      <c r="Z72" s="135" t="s">
        <v>1129</v>
      </c>
      <c r="AA72" s="426"/>
      <c r="AB72" s="164"/>
      <c r="AC72" s="589"/>
      <c r="AD72" s="1"/>
      <c r="AE72" s="1"/>
      <c r="AF72" s="1"/>
      <c r="AG72" s="1"/>
      <c r="AH72" s="1"/>
      <c r="AI72" s="1"/>
      <c r="AJ72" s="1"/>
      <c r="AK72" s="1"/>
      <c r="AL72" s="1"/>
      <c r="AM72" s="1"/>
      <c r="AN72" s="1"/>
      <c r="AO72" s="1"/>
      <c r="AP72" s="1"/>
      <c r="AQ72" s="1"/>
      <c r="AR72" s="1"/>
      <c r="AS72" s="1"/>
      <c r="AT72" s="1"/>
      <c r="AU72" s="1"/>
      <c r="AV72" s="1"/>
    </row>
    <row r="73" spans="1:48" ht="18.600000000000001" customHeight="1" x14ac:dyDescent="0.35">
      <c r="B73" s="23">
        <v>64</v>
      </c>
      <c r="C73" s="911" t="s">
        <v>725</v>
      </c>
      <c r="D73" s="1489">
        <f>_xlfn.IFNA(_xlfn.XLOOKUP( C73, Examenleverancier!$C$6:$C$107, Examenleverancier!$G$6:$G$107),"")</f>
        <v>0</v>
      </c>
      <c r="E73" s="1024" t="s">
        <v>1013</v>
      </c>
      <c r="F73" s="1001" t="str">
        <f>_xlfn.IFNA(_xlfn.XLOOKUP( E73, Applicatie!$B$6:$B$29, Applicatie!$G$6:$G$29),"")</f>
        <v>Pearson</v>
      </c>
      <c r="G73" s="1002"/>
      <c r="H73" s="1000"/>
      <c r="I73" s="1001"/>
      <c r="J73" s="1002"/>
      <c r="K73" s="108"/>
      <c r="L73" s="211"/>
      <c r="M73" s="211"/>
      <c r="N73" s="211"/>
      <c r="O73" s="109"/>
      <c r="P73" s="108"/>
      <c r="Q73" s="353"/>
      <c r="R73" s="211"/>
      <c r="S73" s="1490"/>
      <c r="T73" s="1491"/>
      <c r="U73" s="211"/>
      <c r="V73" s="1491"/>
      <c r="W73" s="1489"/>
      <c r="X73" s="1489"/>
      <c r="Y73" s="1489"/>
      <c r="Z73" s="108"/>
      <c r="AA73" s="380"/>
      <c r="AB73" s="1492"/>
      <c r="AC73" s="589"/>
    </row>
    <row r="74" spans="1:48" ht="18.600000000000001" customHeight="1" thickBot="1" x14ac:dyDescent="0.4">
      <c r="B74" s="25">
        <v>64</v>
      </c>
      <c r="C74" s="912" t="s">
        <v>725</v>
      </c>
      <c r="D74" s="1504">
        <f>_xlfn.IFNA(_xlfn.XLOOKUP( C74, Examenleverancier!$C$6:$C$107, Examenleverancier!$G$6:$G$107),"")</f>
        <v>0</v>
      </c>
      <c r="E74" s="1025" t="s">
        <v>1159</v>
      </c>
      <c r="F74" s="983" t="str">
        <f>_xlfn.IFNA(_xlfn.XLOOKUP( E74, Applicatie!$B$6:$B$29, Applicatie!$G$6:$G$29),"")</f>
        <v>Pearson</v>
      </c>
      <c r="G74" s="984"/>
      <c r="H74" s="982"/>
      <c r="I74" s="983"/>
      <c r="J74" s="984"/>
      <c r="K74" s="110"/>
      <c r="L74" s="214"/>
      <c r="M74" s="214"/>
      <c r="N74" s="214"/>
      <c r="O74" s="111"/>
      <c r="P74" s="110"/>
      <c r="Q74" s="354"/>
      <c r="R74" s="214"/>
      <c r="S74" s="566"/>
      <c r="T74" s="268"/>
      <c r="U74" s="214"/>
      <c r="V74" s="268"/>
      <c r="W74" s="1504"/>
      <c r="X74" s="1504"/>
      <c r="Y74" s="1504"/>
      <c r="Z74" s="110"/>
      <c r="AA74" s="381"/>
      <c r="AB74" s="155"/>
      <c r="AC74" s="589"/>
    </row>
    <row r="75" spans="1:48" s="2" customFormat="1" ht="18.600000000000001" customHeight="1" thickBot="1" x14ac:dyDescent="0.4">
      <c r="B75" s="201">
        <v>65</v>
      </c>
      <c r="C75" s="928" t="s">
        <v>731</v>
      </c>
      <c r="D75" s="742">
        <f>_xlfn.IFNA(_xlfn.XLOOKUP( C75, Examenleverancier!$C$6:$C$107, Examenleverancier!$G$6:$G$107),"")</f>
        <v>0</v>
      </c>
      <c r="E75" s="1026" t="s">
        <v>1035</v>
      </c>
      <c r="F75" s="986" t="str">
        <f>_xlfn.IFNA(_xlfn.XLOOKUP( E75, Applicatie!$B$6:$B$29, Applicatie!$G$6:$G$29),"")</f>
        <v>Stipp</v>
      </c>
      <c r="G75" s="987"/>
      <c r="H75" s="985"/>
      <c r="I75" s="986"/>
      <c r="J75" s="987"/>
      <c r="K75" s="135"/>
      <c r="L75" s="226"/>
      <c r="M75" s="226"/>
      <c r="N75" s="226"/>
      <c r="O75" s="136"/>
      <c r="P75" s="135"/>
      <c r="Q75" s="251"/>
      <c r="R75" s="226"/>
      <c r="S75" s="727"/>
      <c r="T75" s="267"/>
      <c r="U75" s="226"/>
      <c r="V75" s="267"/>
      <c r="W75" s="742"/>
      <c r="X75" s="742"/>
      <c r="Y75" s="742"/>
      <c r="Z75" s="135" t="s">
        <v>1129</v>
      </c>
      <c r="AA75" s="426" t="s">
        <v>1138</v>
      </c>
      <c r="AB75" s="164"/>
      <c r="AC75" s="589"/>
    </row>
    <row r="76" spans="1:48" ht="18.600000000000001" thickBot="1" x14ac:dyDescent="0.4">
      <c r="B76" s="40">
        <v>66</v>
      </c>
      <c r="C76" s="41" t="s">
        <v>739</v>
      </c>
      <c r="D76" s="737">
        <f>_xlfn.IFNA(_xlfn.XLOOKUP( C76, Examenleverancier!$C$6:$C$107, Examenleverancier!$G$6:$G$107),"")</f>
        <v>0</v>
      </c>
      <c r="E76" s="1022"/>
      <c r="F76" s="962" t="str">
        <f>_xlfn.IFNA(_xlfn.XLOOKUP( E76, Applicatie!$B$6:$B$29, Applicatie!$G$6:$G$29),"")</f>
        <v/>
      </c>
      <c r="G76" s="963"/>
      <c r="H76" s="961"/>
      <c r="I76" s="962"/>
      <c r="J76" s="963"/>
      <c r="K76" s="124"/>
      <c r="L76" s="221"/>
      <c r="M76" s="221"/>
      <c r="N76" s="221"/>
      <c r="O76" s="125"/>
      <c r="P76" s="124"/>
      <c r="Q76" s="250"/>
      <c r="R76" s="221"/>
      <c r="S76" s="576"/>
      <c r="T76" s="262"/>
      <c r="U76" s="221"/>
      <c r="V76" s="262"/>
      <c r="W76" s="737"/>
      <c r="X76" s="737"/>
      <c r="Y76" s="737"/>
      <c r="Z76" s="124"/>
      <c r="AA76" s="393"/>
      <c r="AB76" s="160"/>
      <c r="AC76" s="589"/>
    </row>
    <row r="77" spans="1:48" s="5" customFormat="1" ht="18.600000000000001" thickBot="1" x14ac:dyDescent="0.4">
      <c r="A77" s="1"/>
      <c r="B77" s="37">
        <v>67</v>
      </c>
      <c r="C77" s="38" t="s">
        <v>741</v>
      </c>
      <c r="D77" s="103">
        <f>_xlfn.IFNA(_xlfn.XLOOKUP( C77, Examenleverancier!$C$6:$C$107, Examenleverancier!$G$6:$G$107),"")</f>
        <v>0</v>
      </c>
      <c r="E77" s="1018"/>
      <c r="F77" s="959" t="str">
        <f>_xlfn.IFNA(_xlfn.XLOOKUP( E77, Applicatie!$B$6:$B$29, Applicatie!$G$6:$G$29),"")</f>
        <v/>
      </c>
      <c r="G77" s="960"/>
      <c r="H77" s="550"/>
      <c r="I77" s="959"/>
      <c r="J77" s="960"/>
      <c r="K77" s="106"/>
      <c r="L77" s="209"/>
      <c r="M77" s="209"/>
      <c r="N77" s="209"/>
      <c r="O77" s="107"/>
      <c r="P77" s="106"/>
      <c r="Q77" s="245"/>
      <c r="R77" s="209"/>
      <c r="S77" s="559"/>
      <c r="T77" s="256"/>
      <c r="U77" s="209"/>
      <c r="V77" s="256"/>
      <c r="W77" s="103"/>
      <c r="X77" s="103"/>
      <c r="Y77" s="103"/>
      <c r="Z77" s="106"/>
      <c r="AA77" s="389"/>
      <c r="AB77" s="159"/>
      <c r="AC77" s="589"/>
      <c r="AD77" s="1"/>
      <c r="AE77" s="1"/>
      <c r="AF77" s="1"/>
      <c r="AG77" s="1"/>
      <c r="AH77" s="1"/>
      <c r="AI77" s="1"/>
      <c r="AJ77" s="1"/>
      <c r="AK77" s="1"/>
      <c r="AL77" s="1"/>
      <c r="AM77" s="1"/>
      <c r="AN77" s="1"/>
      <c r="AO77" s="1"/>
      <c r="AP77" s="1"/>
      <c r="AQ77" s="1"/>
      <c r="AR77" s="1"/>
      <c r="AS77" s="1"/>
      <c r="AT77" s="1"/>
      <c r="AU77" s="1"/>
      <c r="AV77" s="1"/>
    </row>
    <row r="78" spans="1:48" ht="18.600000000000001" customHeight="1" thickBot="1" x14ac:dyDescent="0.4">
      <c r="B78" s="61">
        <v>68</v>
      </c>
      <c r="C78" s="63" t="s">
        <v>747</v>
      </c>
      <c r="D78" s="1505">
        <f>_xlfn.IFNA(_xlfn.XLOOKUP( C78, Examenleverancier!$C$6:$C$107, Examenleverancier!$G$6:$G$107),"")</f>
        <v>0</v>
      </c>
      <c r="E78" s="1027" t="s">
        <v>1026</v>
      </c>
      <c r="F78" s="968" t="str">
        <f>_xlfn.IFNA(_xlfn.XLOOKUP( E78, Applicatie!$B$6:$B$29, Applicatie!$G$6:$G$29),"")</f>
        <v>Paragin</v>
      </c>
      <c r="G78" s="969"/>
      <c r="H78" s="967"/>
      <c r="I78" s="968"/>
      <c r="J78" s="969"/>
      <c r="K78" s="1506"/>
      <c r="L78" s="1507"/>
      <c r="M78" s="1507"/>
      <c r="N78" s="1507"/>
      <c r="O78" s="1508"/>
      <c r="P78" s="1506"/>
      <c r="Q78" s="1509"/>
      <c r="R78" s="1507"/>
      <c r="S78" s="1510"/>
      <c r="T78" s="1511"/>
      <c r="U78" s="1507"/>
      <c r="V78" s="1511"/>
      <c r="W78" s="1505"/>
      <c r="X78" s="1505"/>
      <c r="Y78" s="1505"/>
      <c r="Z78" s="130" t="s">
        <v>1129</v>
      </c>
      <c r="AA78" s="406"/>
      <c r="AB78" s="163"/>
      <c r="AC78" s="589"/>
    </row>
    <row r="79" spans="1:48" s="2" customFormat="1" ht="18.600000000000001" customHeight="1" x14ac:dyDescent="0.3">
      <c r="B79" s="187">
        <v>69</v>
      </c>
      <c r="C79" s="188" t="s">
        <v>749</v>
      </c>
      <c r="D79" s="736">
        <f>_xlfn.IFNA(_xlfn.XLOOKUP( C79, Examenleverancier!$C$6:$C$107, Examenleverancier!$G$6:$G$107),"")</f>
        <v>0</v>
      </c>
      <c r="E79" s="1028" t="s">
        <v>1026</v>
      </c>
      <c r="F79" s="954" t="str">
        <f>_xlfn.IFNA(_xlfn.XLOOKUP( E79, Applicatie!$B$6:$B$29, Applicatie!$G$6:$G$29),"")</f>
        <v>Paragin</v>
      </c>
      <c r="G79" s="955"/>
      <c r="H79" s="953"/>
      <c r="I79" s="954"/>
      <c r="J79" s="955"/>
      <c r="K79" s="189" t="s">
        <v>472</v>
      </c>
      <c r="L79" s="215" t="s">
        <v>472</v>
      </c>
      <c r="M79" s="215" t="s">
        <v>472</v>
      </c>
      <c r="N79" s="215"/>
      <c r="O79" s="190"/>
      <c r="P79" s="189"/>
      <c r="Q79" s="248"/>
      <c r="R79" s="215"/>
      <c r="S79" s="568"/>
      <c r="T79" s="258"/>
      <c r="U79" s="215"/>
      <c r="V79" s="258"/>
      <c r="W79" s="736"/>
      <c r="X79" s="736" t="s">
        <v>197</v>
      </c>
      <c r="Y79" s="736"/>
      <c r="Z79" s="189" t="s">
        <v>1129</v>
      </c>
      <c r="AA79" s="382" t="s">
        <v>1125</v>
      </c>
      <c r="AB79" s="192"/>
      <c r="AC79" s="589"/>
    </row>
    <row r="80" spans="1:48" s="2" customFormat="1" ht="18.600000000000001" customHeight="1" thickBot="1" x14ac:dyDescent="0.35">
      <c r="B80" s="68">
        <v>69</v>
      </c>
      <c r="C80" s="69" t="s">
        <v>749</v>
      </c>
      <c r="D80" s="742">
        <f>_xlfn.IFNA(_xlfn.XLOOKUP( C80, Examenleverancier!$C$6:$C$107, Examenleverancier!$G$6:$G$107),"")</f>
        <v>0</v>
      </c>
      <c r="E80" s="1057" t="s">
        <v>1030</v>
      </c>
      <c r="F80" s="986" t="str">
        <f>_xlfn.IFNA(_xlfn.XLOOKUP( E80, Applicatie!$B$6:$B$29, Applicatie!$G$6:$G$29),"")</f>
        <v>Paragin</v>
      </c>
      <c r="G80" s="987" t="s">
        <v>1160</v>
      </c>
      <c r="H80" s="985"/>
      <c r="I80" s="986"/>
      <c r="J80" s="987"/>
      <c r="K80" s="135"/>
      <c r="L80" s="226"/>
      <c r="M80" s="226"/>
      <c r="N80" s="226"/>
      <c r="O80" s="136"/>
      <c r="P80" s="135"/>
      <c r="Q80" s="251"/>
      <c r="R80" s="226"/>
      <c r="S80" s="727"/>
      <c r="T80" s="267"/>
      <c r="U80" s="226"/>
      <c r="V80" s="267"/>
      <c r="W80" s="742"/>
      <c r="X80" s="742"/>
      <c r="Y80" s="742"/>
      <c r="Z80" s="135" t="s">
        <v>1129</v>
      </c>
      <c r="AA80" s="426"/>
      <c r="AB80" s="164"/>
      <c r="AC80" s="589"/>
    </row>
    <row r="81" spans="1:48" s="5" customFormat="1" ht="18.600000000000001" customHeight="1" thickBot="1" x14ac:dyDescent="0.4">
      <c r="A81" s="1"/>
      <c r="B81" s="40">
        <v>70</v>
      </c>
      <c r="C81" s="41" t="s">
        <v>758</v>
      </c>
      <c r="D81" s="737">
        <f>_xlfn.IFNA(_xlfn.XLOOKUP( C81, Examenleverancier!$C$6:$C$107, Examenleverancier!$G$6:$G$107),"")</f>
        <v>0</v>
      </c>
      <c r="E81" s="1022"/>
      <c r="F81" s="962" t="str">
        <f>_xlfn.IFNA(_xlfn.XLOOKUP( E81, Applicatie!$B$6:$B$29, Applicatie!$G$6:$G$29),"")</f>
        <v/>
      </c>
      <c r="G81" s="963"/>
      <c r="H81" s="961"/>
      <c r="I81" s="962"/>
      <c r="J81" s="963"/>
      <c r="K81" s="124"/>
      <c r="L81" s="221"/>
      <c r="M81" s="221"/>
      <c r="N81" s="221"/>
      <c r="O81" s="125"/>
      <c r="P81" s="124"/>
      <c r="Q81" s="250"/>
      <c r="R81" s="221"/>
      <c r="S81" s="576"/>
      <c r="T81" s="262"/>
      <c r="U81" s="221"/>
      <c r="V81" s="262"/>
      <c r="W81" s="737"/>
      <c r="X81" s="737"/>
      <c r="Y81" s="737"/>
      <c r="Z81" s="124"/>
      <c r="AA81" s="393"/>
      <c r="AB81" s="160"/>
      <c r="AC81" s="589"/>
      <c r="AD81" s="1"/>
      <c r="AE81" s="1"/>
      <c r="AF81" s="1"/>
      <c r="AG81" s="1"/>
      <c r="AH81" s="1"/>
      <c r="AI81" s="1"/>
      <c r="AJ81" s="1"/>
      <c r="AK81" s="1"/>
      <c r="AL81" s="1"/>
      <c r="AM81" s="1"/>
      <c r="AN81" s="1"/>
      <c r="AO81" s="1"/>
      <c r="AP81" s="1"/>
      <c r="AQ81" s="1"/>
      <c r="AR81" s="1"/>
      <c r="AS81" s="1"/>
      <c r="AT81" s="1"/>
      <c r="AU81" s="1"/>
      <c r="AV81" s="1"/>
    </row>
    <row r="82" spans="1:48" s="5" customFormat="1" ht="18.600000000000001" customHeight="1" thickBot="1" x14ac:dyDescent="0.4">
      <c r="A82" s="1"/>
      <c r="B82" s="37">
        <v>71</v>
      </c>
      <c r="C82" s="34" t="s">
        <v>779</v>
      </c>
      <c r="D82" s="103">
        <f>_xlfn.IFNA(_xlfn.XLOOKUP( C82, Examenleverancier!$C$6:$C$107, Examenleverancier!$G$6:$G$107),"")</f>
        <v>0</v>
      </c>
      <c r="E82" s="1029"/>
      <c r="F82" s="959" t="str">
        <f>_xlfn.IFNA(_xlfn.XLOOKUP( E82, Applicatie!$B$6:$B$29, Applicatie!$G$6:$G$29),"")</f>
        <v/>
      </c>
      <c r="G82" s="960"/>
      <c r="H82" s="550"/>
      <c r="I82" s="959"/>
      <c r="J82" s="960"/>
      <c r="K82" s="106"/>
      <c r="L82" s="209"/>
      <c r="M82" s="209"/>
      <c r="N82" s="209"/>
      <c r="O82" s="107"/>
      <c r="P82" s="106"/>
      <c r="Q82" s="245"/>
      <c r="R82" s="209"/>
      <c r="S82" s="559"/>
      <c r="T82" s="256"/>
      <c r="U82" s="209"/>
      <c r="V82" s="256"/>
      <c r="W82" s="103"/>
      <c r="X82" s="103"/>
      <c r="Y82" s="103"/>
      <c r="Z82" s="106"/>
      <c r="AA82" s="389"/>
      <c r="AB82" s="159"/>
      <c r="AC82" s="589"/>
      <c r="AD82" s="1"/>
      <c r="AE82" s="1"/>
      <c r="AF82" s="1"/>
      <c r="AG82" s="1"/>
      <c r="AH82" s="1"/>
      <c r="AI82" s="1"/>
      <c r="AJ82" s="1"/>
      <c r="AK82" s="1"/>
      <c r="AL82" s="1"/>
      <c r="AM82" s="1"/>
      <c r="AN82" s="1"/>
      <c r="AO82" s="1"/>
      <c r="AP82" s="1"/>
      <c r="AQ82" s="1"/>
      <c r="AR82" s="1"/>
      <c r="AS82" s="1"/>
      <c r="AT82" s="1"/>
      <c r="AU82" s="1"/>
      <c r="AV82" s="1"/>
    </row>
    <row r="83" spans="1:48" ht="18.600000000000001" customHeight="1" thickBot="1" x14ac:dyDescent="0.4">
      <c r="B83" s="40">
        <v>72</v>
      </c>
      <c r="C83" s="42" t="s">
        <v>786</v>
      </c>
      <c r="D83" s="737">
        <f>_xlfn.IFNA(_xlfn.XLOOKUP( C83, Examenleverancier!$C$6:$C$107, Examenleverancier!$G$6:$G$107),"")</f>
        <v>0</v>
      </c>
      <c r="E83" s="1022"/>
      <c r="F83" s="962" t="str">
        <f>_xlfn.IFNA(_xlfn.XLOOKUP( E83, Applicatie!$B$6:$B$29, Applicatie!$G$6:$G$29),"")</f>
        <v/>
      </c>
      <c r="G83" s="963"/>
      <c r="H83" s="961"/>
      <c r="I83" s="962"/>
      <c r="J83" s="963"/>
      <c r="K83" s="124"/>
      <c r="L83" s="221"/>
      <c r="M83" s="221"/>
      <c r="N83" s="221"/>
      <c r="O83" s="125"/>
      <c r="P83" s="124"/>
      <c r="Q83" s="250"/>
      <c r="R83" s="221"/>
      <c r="S83" s="576"/>
      <c r="T83" s="262"/>
      <c r="U83" s="221"/>
      <c r="V83" s="262"/>
      <c r="W83" s="737"/>
      <c r="X83" s="737"/>
      <c r="Y83" s="737"/>
      <c r="Z83" s="124"/>
      <c r="AA83" s="393"/>
      <c r="AB83" s="160"/>
      <c r="AC83" s="589"/>
    </row>
    <row r="84" spans="1:48" ht="18.600000000000001" customHeight="1" thickBot="1" x14ac:dyDescent="0.4">
      <c r="B84" s="37">
        <v>73</v>
      </c>
      <c r="C84" s="38" t="s">
        <v>765</v>
      </c>
      <c r="D84" s="103">
        <f>_xlfn.IFNA(_xlfn.XLOOKUP( C84, Examenleverancier!$C$6:$C$107, Examenleverancier!$G$6:$G$107),"")</f>
        <v>0</v>
      </c>
      <c r="E84" s="1018"/>
      <c r="F84" s="959" t="str">
        <f>_xlfn.IFNA(_xlfn.XLOOKUP( E84, Applicatie!$B$6:$B$29, Applicatie!$G$6:$G$29),"")</f>
        <v/>
      </c>
      <c r="G84" s="960"/>
      <c r="H84" s="550"/>
      <c r="I84" s="959"/>
      <c r="J84" s="960"/>
      <c r="K84" s="106"/>
      <c r="L84" s="209"/>
      <c r="M84" s="209"/>
      <c r="N84" s="209"/>
      <c r="O84" s="107"/>
      <c r="P84" s="106"/>
      <c r="Q84" s="245"/>
      <c r="R84" s="209"/>
      <c r="S84" s="559"/>
      <c r="T84" s="256"/>
      <c r="U84" s="209"/>
      <c r="V84" s="256"/>
      <c r="W84" s="103"/>
      <c r="X84" s="103"/>
      <c r="Y84" s="103"/>
      <c r="Z84" s="106"/>
      <c r="AA84" s="389"/>
      <c r="AB84" s="159"/>
      <c r="AC84" s="589"/>
    </row>
    <row r="85" spans="1:48" ht="18.600000000000001" customHeight="1" x14ac:dyDescent="0.35">
      <c r="B85" s="166">
        <v>74</v>
      </c>
      <c r="C85" s="169" t="s">
        <v>792</v>
      </c>
      <c r="D85" s="743">
        <f>_xlfn.IFNA(_xlfn.XLOOKUP( C85, Examenleverancier!$C$6:$C$107, Examenleverancier!$G$6:$G$107),"")</f>
        <v>0</v>
      </c>
      <c r="E85" s="1030" t="s">
        <v>1026</v>
      </c>
      <c r="F85" s="965" t="str">
        <f>_xlfn.IFNA(_xlfn.XLOOKUP( E85, Applicatie!$B$6:$B$29, Applicatie!$G$6:$G$29),"")</f>
        <v>Paragin</v>
      </c>
      <c r="G85" s="966"/>
      <c r="H85" s="964"/>
      <c r="I85" s="965"/>
      <c r="J85" s="966"/>
      <c r="K85" s="171" t="s">
        <v>472</v>
      </c>
      <c r="L85" s="210" t="s">
        <v>472</v>
      </c>
      <c r="M85" s="210" t="s">
        <v>472</v>
      </c>
      <c r="N85" s="210" t="s">
        <v>1146</v>
      </c>
      <c r="O85" s="172"/>
      <c r="P85" s="171" t="s">
        <v>189</v>
      </c>
      <c r="Q85" s="246"/>
      <c r="R85" s="210"/>
      <c r="S85" s="730"/>
      <c r="T85" s="263"/>
      <c r="U85" s="210"/>
      <c r="V85" s="263"/>
      <c r="W85" s="743"/>
      <c r="X85" s="743" t="s">
        <v>197</v>
      </c>
      <c r="Y85" s="743"/>
      <c r="Z85" s="171" t="s">
        <v>1129</v>
      </c>
      <c r="AA85" s="403" t="s">
        <v>1138</v>
      </c>
      <c r="AB85" s="1512">
        <v>46054</v>
      </c>
      <c r="AC85" s="589"/>
    </row>
    <row r="86" spans="1:48" ht="18.600000000000001" customHeight="1" thickBot="1" x14ac:dyDescent="0.4">
      <c r="B86" s="175">
        <v>74</v>
      </c>
      <c r="C86" s="176" t="s">
        <v>792</v>
      </c>
      <c r="D86" s="738">
        <f>_xlfn.IFNA(_xlfn.XLOOKUP( C86, Examenleverancier!$C$6:$C$107, Examenleverancier!$G$6:$G$107),"")</f>
        <v>0</v>
      </c>
      <c r="E86" s="1031" t="s">
        <v>1030</v>
      </c>
      <c r="F86" s="968" t="str">
        <f>_xlfn.IFNA(_xlfn.XLOOKUP( E86, Applicatie!$B$6:$B$29, Applicatie!$G$6:$G$29),"")</f>
        <v>Paragin</v>
      </c>
      <c r="G86" s="969"/>
      <c r="H86" s="967"/>
      <c r="I86" s="968"/>
      <c r="J86" s="969"/>
      <c r="K86" s="130" t="s">
        <v>472</v>
      </c>
      <c r="L86" s="213" t="s">
        <v>472</v>
      </c>
      <c r="M86" s="213" t="s">
        <v>472</v>
      </c>
      <c r="N86" s="213" t="s">
        <v>1145</v>
      </c>
      <c r="O86" s="131"/>
      <c r="P86" s="130"/>
      <c r="Q86" s="247"/>
      <c r="R86" s="213"/>
      <c r="S86" s="724"/>
      <c r="T86" s="264"/>
      <c r="U86" s="213"/>
      <c r="V86" s="264"/>
      <c r="W86" s="738"/>
      <c r="X86" s="738" t="s">
        <v>197</v>
      </c>
      <c r="Y86" s="738"/>
      <c r="Z86" s="130"/>
      <c r="AA86" s="406"/>
      <c r="AB86" s="1513"/>
      <c r="AC86" s="589"/>
    </row>
    <row r="87" spans="1:48" ht="18.600000000000001" customHeight="1" thickBot="1" x14ac:dyDescent="0.4">
      <c r="B87" s="37">
        <v>75</v>
      </c>
      <c r="C87" s="38" t="s">
        <v>801</v>
      </c>
      <c r="D87" s="103">
        <f>_xlfn.IFNA(_xlfn.XLOOKUP( C87, Examenleverancier!$C$6:$C$107, Examenleverancier!$G$6:$G$107),"")</f>
        <v>0</v>
      </c>
      <c r="E87" s="1018"/>
      <c r="F87" s="959" t="str">
        <f>_xlfn.IFNA(_xlfn.XLOOKUP( E87, Applicatie!$B$6:$B$29, Applicatie!$G$6:$G$29),"")</f>
        <v/>
      </c>
      <c r="G87" s="960"/>
      <c r="H87" s="550"/>
      <c r="I87" s="959"/>
      <c r="J87" s="960"/>
      <c r="K87" s="106"/>
      <c r="L87" s="209"/>
      <c r="M87" s="209"/>
      <c r="N87" s="209"/>
      <c r="O87" s="107"/>
      <c r="P87" s="106"/>
      <c r="Q87" s="245"/>
      <c r="R87" s="209"/>
      <c r="S87" s="559"/>
      <c r="T87" s="256"/>
      <c r="U87" s="209"/>
      <c r="V87" s="256"/>
      <c r="W87" s="103"/>
      <c r="X87" s="103"/>
      <c r="Y87" s="103"/>
      <c r="Z87" s="106"/>
      <c r="AA87" s="389"/>
      <c r="AB87" s="159"/>
      <c r="AC87" s="589"/>
    </row>
    <row r="88" spans="1:48" ht="18.600000000000001" customHeight="1" x14ac:dyDescent="0.35">
      <c r="B88" s="33">
        <v>76</v>
      </c>
      <c r="C88" s="10" t="s">
        <v>807</v>
      </c>
      <c r="D88" s="1470" t="str">
        <f>_xlfn.IFNA(_xlfn.XLOOKUP( C88, Examenleverancier!$C$6:$C$107, Examenleverancier!$G$6:$G$107),"")</f>
        <v>Examenservices</v>
      </c>
      <c r="E88" s="1032" t="s">
        <v>1026</v>
      </c>
      <c r="F88" s="1004" t="str">
        <f>_xlfn.IFNA(_xlfn.XLOOKUP( E88, Applicatie!$B$6:$B$29, Applicatie!$G$6:$G$29),"")</f>
        <v>Paragin</v>
      </c>
      <c r="G88" s="1005"/>
      <c r="H88" s="1003"/>
      <c r="I88" s="1004"/>
      <c r="J88" s="1005"/>
      <c r="K88" s="133"/>
      <c r="L88" s="224"/>
      <c r="M88" s="224"/>
      <c r="N88" s="224"/>
      <c r="O88" s="134"/>
      <c r="P88" s="133"/>
      <c r="Q88" s="1514"/>
      <c r="R88" s="224"/>
      <c r="S88" s="1475"/>
      <c r="T88" s="1476"/>
      <c r="U88" s="224"/>
      <c r="V88" s="1476"/>
      <c r="W88" s="1470"/>
      <c r="X88" s="1470"/>
      <c r="Y88" s="1470"/>
      <c r="Z88" s="133" t="s">
        <v>1129</v>
      </c>
      <c r="AA88" s="1515"/>
      <c r="AB88" s="1516"/>
      <c r="AC88" s="589"/>
    </row>
    <row r="89" spans="1:48" ht="18.600000000000001" customHeight="1" thickBot="1" x14ac:dyDescent="0.4">
      <c r="B89" s="175">
        <v>76</v>
      </c>
      <c r="C89" s="176" t="s">
        <v>807</v>
      </c>
      <c r="D89" s="738" t="str">
        <f>_xlfn.IFNA(_xlfn.XLOOKUP( C89, Examenleverancier!$C$6:$C$107, Examenleverancier!$G$6:$G$107),"")</f>
        <v>Examenservices</v>
      </c>
      <c r="E89" s="1031" t="s">
        <v>1015</v>
      </c>
      <c r="F89" s="968" t="str">
        <f>_xlfn.IFNA(_xlfn.XLOOKUP( E89, Applicatie!$B$6:$B$29, Applicatie!$G$6:$G$29),"")</f>
        <v>Webedu</v>
      </c>
      <c r="G89" s="969"/>
      <c r="H89" s="967"/>
      <c r="I89" s="968"/>
      <c r="J89" s="969"/>
      <c r="K89" s="130"/>
      <c r="L89" s="213"/>
      <c r="M89" s="213"/>
      <c r="N89" s="213"/>
      <c r="O89" s="131"/>
      <c r="P89" s="130"/>
      <c r="Q89" s="247"/>
      <c r="R89" s="213"/>
      <c r="S89" s="724"/>
      <c r="T89" s="264"/>
      <c r="U89" s="213"/>
      <c r="V89" s="264"/>
      <c r="W89" s="738"/>
      <c r="X89" s="738"/>
      <c r="Y89" s="738"/>
      <c r="Z89" s="130"/>
      <c r="AA89" s="406"/>
      <c r="AB89" s="163"/>
      <c r="AC89" s="589"/>
    </row>
    <row r="90" spans="1:48" ht="18.600000000000001" customHeight="1" thickBot="1" x14ac:dyDescent="0.4">
      <c r="B90" s="929">
        <v>77</v>
      </c>
      <c r="C90" s="930" t="s">
        <v>812</v>
      </c>
      <c r="D90" s="933" t="str">
        <f>_xlfn.IFNA(_xlfn.XLOOKUP( C90, Examenleverancier!$C$6:$C$107, Examenleverancier!$G$6:$G$107),"")</f>
        <v>Examenservices</v>
      </c>
      <c r="E90" s="1033" t="s">
        <v>1015</v>
      </c>
      <c r="F90" s="1007" t="str">
        <f>_xlfn.IFNA(_xlfn.XLOOKUP( E90, Applicatie!$B$6:$B$29, Applicatie!$G$6:$G$29),"")</f>
        <v>Webedu</v>
      </c>
      <c r="G90" s="1008"/>
      <c r="H90" s="1006"/>
      <c r="I90" s="1007"/>
      <c r="J90" s="1008"/>
      <c r="K90" s="271" t="s">
        <v>1145</v>
      </c>
      <c r="L90" s="240" t="s">
        <v>1145</v>
      </c>
      <c r="M90" s="240" t="s">
        <v>1145</v>
      </c>
      <c r="N90" s="240"/>
      <c r="O90" s="272"/>
      <c r="P90" s="271"/>
      <c r="Q90" s="799"/>
      <c r="R90" s="791"/>
      <c r="S90" s="931"/>
      <c r="T90" s="932"/>
      <c r="U90" s="791"/>
      <c r="V90" s="932"/>
      <c r="W90" s="933"/>
      <c r="X90" s="933"/>
      <c r="Y90" s="933"/>
      <c r="Z90" s="790"/>
      <c r="AA90" s="934"/>
      <c r="AB90" s="273"/>
      <c r="AC90" s="589"/>
    </row>
    <row r="91" spans="1:48" s="5" customFormat="1" ht="18.600000000000001" customHeight="1" thickBot="1" x14ac:dyDescent="0.4">
      <c r="A91" s="1"/>
      <c r="B91" s="23">
        <v>78</v>
      </c>
      <c r="C91" s="24" t="s">
        <v>819</v>
      </c>
      <c r="D91" s="1489" t="str">
        <f>_xlfn.IFNA(_xlfn.XLOOKUP( C91, Examenleverancier!$C$6:$C$107, Examenleverancier!$G$6:$G$107),"")</f>
        <v>Examenservices</v>
      </c>
      <c r="E91" s="1034" t="s">
        <v>1015</v>
      </c>
      <c r="F91" s="1001" t="str">
        <f>_xlfn.IFNA(_xlfn.XLOOKUP( E91, Applicatie!$B$6:$B$29, Applicatie!$G$6:$G$29),"")</f>
        <v>Webedu</v>
      </c>
      <c r="G91" s="1002"/>
      <c r="H91" s="1000"/>
      <c r="I91" s="1001"/>
      <c r="J91" s="1002"/>
      <c r="K91" s="108"/>
      <c r="L91" s="211"/>
      <c r="M91" s="211"/>
      <c r="N91" s="211"/>
      <c r="O91" s="109"/>
      <c r="P91" s="108"/>
      <c r="Q91" s="353"/>
      <c r="R91" s="211"/>
      <c r="S91" s="1490"/>
      <c r="T91" s="1491"/>
      <c r="U91" s="211"/>
      <c r="V91" s="1491"/>
      <c r="W91" s="1489"/>
      <c r="X91" s="1489"/>
      <c r="Y91" s="1489"/>
      <c r="Z91" s="108"/>
      <c r="AA91" s="380"/>
      <c r="AB91" s="1492"/>
      <c r="AC91" s="589"/>
      <c r="AD91" s="1"/>
      <c r="AE91" s="1"/>
      <c r="AF91" s="1"/>
      <c r="AG91" s="1"/>
      <c r="AH91" s="1"/>
      <c r="AI91" s="1"/>
      <c r="AJ91" s="1"/>
      <c r="AK91" s="1"/>
      <c r="AL91" s="1"/>
      <c r="AM91" s="1"/>
      <c r="AN91" s="1"/>
      <c r="AO91" s="1"/>
      <c r="AP91" s="1"/>
      <c r="AQ91" s="1"/>
      <c r="AR91" s="1"/>
      <c r="AS91" s="1"/>
      <c r="AT91" s="1"/>
      <c r="AU91" s="1"/>
      <c r="AV91" s="1"/>
    </row>
    <row r="92" spans="1:48" ht="18.600000000000001" customHeight="1" thickBot="1" x14ac:dyDescent="0.4">
      <c r="B92" s="37">
        <v>79</v>
      </c>
      <c r="C92" s="34" t="s">
        <v>824</v>
      </c>
      <c r="D92" s="103">
        <f>_xlfn.IFNA(_xlfn.XLOOKUP( C92, Examenleverancier!$C$6:$C$107, Examenleverancier!$G$6:$G$107),"")</f>
        <v>0</v>
      </c>
      <c r="E92" s="1018"/>
      <c r="F92" s="959" t="str">
        <f>_xlfn.IFNA(_xlfn.XLOOKUP( E92, Applicatie!$B$6:$B$29, Applicatie!$G$6:$G$29),"")</f>
        <v/>
      </c>
      <c r="G92" s="960"/>
      <c r="H92" s="550"/>
      <c r="I92" s="959"/>
      <c r="J92" s="960"/>
      <c r="K92" s="106"/>
      <c r="L92" s="209"/>
      <c r="M92" s="209"/>
      <c r="N92" s="209"/>
      <c r="O92" s="107"/>
      <c r="P92" s="106"/>
      <c r="Q92" s="245"/>
      <c r="R92" s="209"/>
      <c r="S92" s="559"/>
      <c r="T92" s="256"/>
      <c r="U92" s="209"/>
      <c r="V92" s="256"/>
      <c r="W92" s="103"/>
      <c r="X92" s="103"/>
      <c r="Y92" s="103"/>
      <c r="Z92" s="106"/>
      <c r="AA92" s="389"/>
      <c r="AB92" s="159"/>
      <c r="AC92" s="589"/>
    </row>
    <row r="93" spans="1:48" ht="18.600000000000001" customHeight="1" x14ac:dyDescent="0.35">
      <c r="B93" s="1517">
        <v>80</v>
      </c>
      <c r="C93" s="1518" t="s">
        <v>831</v>
      </c>
      <c r="D93" s="1519" t="str">
        <f>_xlfn.IFNA(_xlfn.XLOOKUP( C93, Examenleverancier!$C$6:$C$107, Examenleverancier!$G$6:$G$107),"")</f>
        <v>Examenservices</v>
      </c>
      <c r="E93" s="1035" t="s">
        <v>1026</v>
      </c>
      <c r="F93" s="989" t="str">
        <f>_xlfn.IFNA(_xlfn.XLOOKUP( E93, Applicatie!$B$6:$B$29, Applicatie!$G$6:$G$29),"")</f>
        <v>Paragin</v>
      </c>
      <c r="G93" s="990"/>
      <c r="H93" s="988"/>
      <c r="I93" s="989"/>
      <c r="J93" s="990"/>
      <c r="K93" s="1471"/>
      <c r="L93" s="1472"/>
      <c r="M93" s="1472"/>
      <c r="N93" s="1472"/>
      <c r="O93" s="1473"/>
      <c r="P93" s="1471"/>
      <c r="Q93" s="1520"/>
      <c r="R93" s="1472"/>
      <c r="S93" s="1521"/>
      <c r="T93" s="1522"/>
      <c r="U93" s="1472"/>
      <c r="V93" s="1522"/>
      <c r="W93" s="1519"/>
      <c r="X93" s="1519"/>
      <c r="Y93" s="1519"/>
      <c r="Z93" s="1471" t="s">
        <v>1129</v>
      </c>
      <c r="AA93" s="1477"/>
      <c r="AB93" s="1478"/>
      <c r="AC93" s="589"/>
    </row>
    <row r="94" spans="1:48" s="5" customFormat="1" ht="18.600000000000001" customHeight="1" thickBot="1" x14ac:dyDescent="0.4">
      <c r="A94" s="1"/>
      <c r="B94" s="25">
        <v>80</v>
      </c>
      <c r="C94" s="26" t="s">
        <v>831</v>
      </c>
      <c r="D94" s="1504" t="str">
        <f>_xlfn.IFNA(_xlfn.XLOOKUP( C94, Examenleverancier!$C$6:$C$107, Examenleverancier!$G$6:$G$107),"")</f>
        <v>Examenservices</v>
      </c>
      <c r="E94" s="1036" t="s">
        <v>1015</v>
      </c>
      <c r="F94" s="983" t="str">
        <f>_xlfn.IFNA(_xlfn.XLOOKUP( E94, Applicatie!$B$6:$B$29, Applicatie!$G$6:$G$29),"")</f>
        <v>Webedu</v>
      </c>
      <c r="G94" s="984"/>
      <c r="H94" s="982"/>
      <c r="I94" s="983"/>
      <c r="J94" s="984"/>
      <c r="K94" s="110"/>
      <c r="L94" s="214"/>
      <c r="M94" s="214"/>
      <c r="N94" s="214"/>
      <c r="O94" s="111"/>
      <c r="P94" s="110"/>
      <c r="Q94" s="354"/>
      <c r="R94" s="214"/>
      <c r="S94" s="566"/>
      <c r="T94" s="268"/>
      <c r="U94" s="214"/>
      <c r="V94" s="268"/>
      <c r="W94" s="1504"/>
      <c r="X94" s="1504"/>
      <c r="Y94" s="1504"/>
      <c r="Z94" s="110"/>
      <c r="AA94" s="381"/>
      <c r="AB94" s="155"/>
      <c r="AC94" s="589"/>
      <c r="AD94" s="1"/>
      <c r="AE94" s="1"/>
      <c r="AF94" s="1"/>
      <c r="AG94" s="1"/>
      <c r="AH94" s="1"/>
      <c r="AI94" s="1"/>
      <c r="AJ94" s="1"/>
      <c r="AK94" s="1"/>
      <c r="AL94" s="1"/>
      <c r="AM94" s="1"/>
      <c r="AN94" s="1"/>
      <c r="AO94" s="1"/>
      <c r="AP94" s="1"/>
      <c r="AQ94" s="1"/>
      <c r="AR94" s="1"/>
      <c r="AS94" s="1"/>
      <c r="AT94" s="1"/>
      <c r="AU94" s="1"/>
      <c r="AV94" s="1"/>
    </row>
    <row r="95" spans="1:48" ht="18.600000000000001" customHeight="1" thickBot="1" x14ac:dyDescent="0.4">
      <c r="B95" s="46">
        <v>81</v>
      </c>
      <c r="C95" s="34" t="s">
        <v>836</v>
      </c>
      <c r="D95" s="103">
        <f>_xlfn.IFNA(_xlfn.XLOOKUP( C95, Examenleverancier!$C$6:$C$107, Examenleverancier!$G$6:$G$107),"")</f>
        <v>0</v>
      </c>
      <c r="E95" s="1037"/>
      <c r="F95" s="959" t="str">
        <f>_xlfn.IFNA(_xlfn.XLOOKUP( E95, Applicatie!$B$6:$B$29, Applicatie!$G$6:$G$29),"")</f>
        <v/>
      </c>
      <c r="G95" s="960"/>
      <c r="H95" s="550"/>
      <c r="I95" s="959"/>
      <c r="J95" s="960"/>
      <c r="K95" s="106"/>
      <c r="L95" s="209"/>
      <c r="M95" s="209"/>
      <c r="N95" s="209"/>
      <c r="O95" s="107"/>
      <c r="P95" s="106"/>
      <c r="Q95" s="245"/>
      <c r="R95" s="209"/>
      <c r="S95" s="559"/>
      <c r="T95" s="256"/>
      <c r="U95" s="209"/>
      <c r="V95" s="256"/>
      <c r="W95" s="103"/>
      <c r="X95" s="103"/>
      <c r="Y95" s="103"/>
      <c r="Z95" s="106"/>
      <c r="AA95" s="389"/>
      <c r="AB95" s="159"/>
      <c r="AC95" s="589"/>
    </row>
    <row r="96" spans="1:48" ht="18.600000000000001" customHeight="1" thickBot="1" x14ac:dyDescent="0.4">
      <c r="B96" s="40">
        <v>82</v>
      </c>
      <c r="C96" s="41" t="s">
        <v>840</v>
      </c>
      <c r="D96" s="737" t="str">
        <f>_xlfn.IFNA(_xlfn.XLOOKUP( C96, Examenleverancier!$C$6:$C$107, Examenleverancier!$G$6:$G$107),"")</f>
        <v>Consortium Beroepsonderwijs</v>
      </c>
      <c r="E96" s="1022" t="s">
        <v>1033</v>
      </c>
      <c r="F96" s="962" t="str">
        <f>_xlfn.IFNA(_xlfn.XLOOKUP( E96, Applicatie!$B$6:$B$29, Applicatie!$G$6:$G$29),"")</f>
        <v>Stipp</v>
      </c>
      <c r="G96" s="963"/>
      <c r="H96" s="961"/>
      <c r="I96" s="962"/>
      <c r="J96" s="963"/>
      <c r="K96" s="124" t="s">
        <v>1145</v>
      </c>
      <c r="L96" s="221" t="s">
        <v>1145</v>
      </c>
      <c r="M96" s="221" t="s">
        <v>1145</v>
      </c>
      <c r="N96" s="221" t="s">
        <v>1161</v>
      </c>
      <c r="O96" s="125"/>
      <c r="P96" s="124"/>
      <c r="Q96" s="250"/>
      <c r="R96" s="221"/>
      <c r="S96" s="576"/>
      <c r="T96" s="262"/>
      <c r="U96" s="221"/>
      <c r="V96" s="262"/>
      <c r="W96" s="737"/>
      <c r="X96" s="737"/>
      <c r="Y96" s="737"/>
      <c r="Z96" s="124"/>
      <c r="AA96" s="393"/>
      <c r="AB96" s="160"/>
      <c r="AC96" s="589"/>
    </row>
    <row r="97" spans="2:29" ht="18.600000000000001" customHeight="1" thickBot="1" x14ac:dyDescent="0.4">
      <c r="B97" s="785">
        <v>83</v>
      </c>
      <c r="C97" s="783" t="s">
        <v>772</v>
      </c>
      <c r="D97" s="585" t="str">
        <f>_xlfn.IFNA(_xlfn.XLOOKUP( C97, Examenleverancier!$C$6:$C$107, Examenleverancier!$G$6:$G$107),"")</f>
        <v>Consortium Beroepsonderwijs</v>
      </c>
      <c r="E97" s="1038" t="s">
        <v>1033</v>
      </c>
      <c r="F97" s="1010" t="str">
        <f>_xlfn.IFNA(_xlfn.XLOOKUP( E97, Applicatie!$B$6:$B$29, Applicatie!$G$6:$G$29),"")</f>
        <v>Stipp</v>
      </c>
      <c r="G97" s="1011"/>
      <c r="H97" s="1009"/>
      <c r="I97" s="1010"/>
      <c r="J97" s="1011"/>
      <c r="K97" s="326" t="s">
        <v>1145</v>
      </c>
      <c r="L97" s="299" t="s">
        <v>1145</v>
      </c>
      <c r="M97" s="299" t="s">
        <v>1145</v>
      </c>
      <c r="N97" s="299" t="s">
        <v>1145</v>
      </c>
      <c r="O97" s="327"/>
      <c r="P97" s="326"/>
      <c r="Q97" s="799"/>
      <c r="R97" s="299"/>
      <c r="S97" s="871"/>
      <c r="T97" s="330"/>
      <c r="U97" s="299"/>
      <c r="V97" s="330"/>
      <c r="W97" s="585"/>
      <c r="X97" s="585"/>
      <c r="Y97" s="585"/>
      <c r="Z97" s="830"/>
      <c r="AA97" s="429"/>
      <c r="AB97" s="331"/>
      <c r="AC97" s="589"/>
    </row>
    <row r="98" spans="2:29" ht="18.600000000000001" customHeight="1" x14ac:dyDescent="0.35">
      <c r="B98" s="1523">
        <v>84</v>
      </c>
      <c r="C98" s="1524" t="s">
        <v>843</v>
      </c>
      <c r="D98" s="1489" t="str">
        <f>_xlfn.IFNA(_xlfn.XLOOKUP( C98, Examenleverancier!$C$6:$C$107, Examenleverancier!$G$6:$G$107),"")</f>
        <v>Examenservices</v>
      </c>
      <c r="E98" s="1034" t="s">
        <v>1026</v>
      </c>
      <c r="F98" s="1001" t="str">
        <f>_xlfn.IFNA(_xlfn.XLOOKUP( E98, Applicatie!$B$6:$B$29, Applicatie!$G$6:$G$29),"")</f>
        <v>Paragin</v>
      </c>
      <c r="G98" s="1002"/>
      <c r="H98" s="1000"/>
      <c r="I98" s="1001"/>
      <c r="J98" s="1002"/>
      <c r="K98" s="108"/>
      <c r="L98" s="211"/>
      <c r="M98" s="211"/>
      <c r="N98" s="211"/>
      <c r="O98" s="109"/>
      <c r="P98" s="108"/>
      <c r="Q98" s="353"/>
      <c r="R98" s="211"/>
      <c r="S98" s="1490"/>
      <c r="T98" s="1491"/>
      <c r="U98" s="211"/>
      <c r="V98" s="109"/>
      <c r="W98" s="1489"/>
      <c r="X98" s="1489"/>
      <c r="Y98" s="1489"/>
      <c r="Z98" s="108" t="s">
        <v>1129</v>
      </c>
      <c r="AA98" s="380"/>
      <c r="AB98" s="1492"/>
      <c r="AC98" s="589"/>
    </row>
    <row r="99" spans="2:29" ht="18.600000000000001" customHeight="1" thickBot="1" x14ac:dyDescent="0.4">
      <c r="B99" s="1525">
        <v>84</v>
      </c>
      <c r="C99" s="1526" t="s">
        <v>843</v>
      </c>
      <c r="D99" s="1504" t="str">
        <f>_xlfn.IFNA(_xlfn.XLOOKUP( C99, Examenleverancier!$C$6:$C$107, Examenleverancier!$G$6:$G$107),"")</f>
        <v>Examenservices</v>
      </c>
      <c r="E99" s="1036" t="s">
        <v>1015</v>
      </c>
      <c r="F99" s="983" t="str">
        <f>_xlfn.IFNA(_xlfn.XLOOKUP( E99, Applicatie!$B$6:$B$29, Applicatie!$G$6:$G$29),"")</f>
        <v>Webedu</v>
      </c>
      <c r="G99" s="984"/>
      <c r="H99" s="982"/>
      <c r="I99" s="983"/>
      <c r="J99" s="984"/>
      <c r="K99" s="110"/>
      <c r="L99" s="214"/>
      <c r="M99" s="214"/>
      <c r="N99" s="214"/>
      <c r="O99" s="111"/>
      <c r="P99" s="110"/>
      <c r="Q99" s="354"/>
      <c r="R99" s="214"/>
      <c r="S99" s="566"/>
      <c r="T99" s="268"/>
      <c r="U99" s="214"/>
      <c r="V99" s="111"/>
      <c r="W99" s="1504"/>
      <c r="X99" s="1504"/>
      <c r="Y99" s="1504"/>
      <c r="Z99" s="110"/>
      <c r="AA99" s="381"/>
      <c r="AB99" s="155"/>
      <c r="AC99" s="589"/>
    </row>
    <row r="100" spans="2:29" ht="18.600000000000001" customHeight="1" x14ac:dyDescent="0.35">
      <c r="B100" s="17">
        <v>85</v>
      </c>
      <c r="C100" s="18" t="s">
        <v>846</v>
      </c>
      <c r="D100" s="744" t="str">
        <f>_xlfn.IFNA(_xlfn.XLOOKUP( C100, Examenleverancier!$C$6:$C$107, Examenleverancier!$G$6:$G$107),"")</f>
        <v>Examenservices</v>
      </c>
      <c r="E100" s="1039" t="s">
        <v>1026</v>
      </c>
      <c r="F100" s="1013" t="str">
        <f>_xlfn.IFNA(_xlfn.XLOOKUP( E100, Applicatie!$B$6:$B$29, Applicatie!$G$6:$G$29),"")</f>
        <v>Paragin</v>
      </c>
      <c r="G100" s="1014"/>
      <c r="H100" s="1012"/>
      <c r="I100" s="1013"/>
      <c r="J100" s="1014"/>
      <c r="K100" s="126"/>
      <c r="L100" s="236"/>
      <c r="M100" s="236"/>
      <c r="N100" s="236"/>
      <c r="O100" s="127"/>
      <c r="P100" s="126"/>
      <c r="Q100" s="253"/>
      <c r="R100" s="236"/>
      <c r="S100" s="731"/>
      <c r="T100" s="269"/>
      <c r="U100" s="236"/>
      <c r="V100" s="127"/>
      <c r="W100" s="744"/>
      <c r="X100" s="744"/>
      <c r="Y100" s="744"/>
      <c r="Z100" s="126"/>
      <c r="AA100" s="435"/>
      <c r="AB100" s="156"/>
      <c r="AC100" s="589"/>
    </row>
    <row r="101" spans="2:29" ht="18.600000000000001" customHeight="1" thickBot="1" x14ac:dyDescent="0.4">
      <c r="B101" s="752">
        <v>85</v>
      </c>
      <c r="C101" s="753" t="s">
        <v>1162</v>
      </c>
      <c r="D101" s="935" t="str">
        <f>_xlfn.IFNA(_xlfn.XLOOKUP( C101, Examenleverancier!$C$6:$C$107, Examenleverancier!$G$6:$G$107),"")</f>
        <v/>
      </c>
      <c r="E101" s="1040" t="s">
        <v>1015</v>
      </c>
      <c r="F101" s="995" t="str">
        <f>_xlfn.IFNA(_xlfn.XLOOKUP( E101, Applicatie!$B$6:$B$29, Applicatie!$G$6:$G$29),"")</f>
        <v>Webedu</v>
      </c>
      <c r="G101" s="996"/>
      <c r="H101" s="994"/>
      <c r="I101" s="995"/>
      <c r="J101" s="996"/>
      <c r="K101" s="754"/>
      <c r="L101" s="755"/>
      <c r="M101" s="755"/>
      <c r="N101" s="755"/>
      <c r="O101" s="756"/>
      <c r="P101" s="754"/>
      <c r="Q101" s="751"/>
      <c r="R101" s="755"/>
      <c r="S101" s="757"/>
      <c r="T101" s="758"/>
      <c r="U101" s="755"/>
      <c r="V101" s="756"/>
      <c r="W101" s="935"/>
      <c r="X101" s="935"/>
      <c r="Y101" s="935"/>
      <c r="Z101" s="754"/>
      <c r="AA101" s="759"/>
      <c r="AB101" s="760"/>
      <c r="AC101" s="589"/>
    </row>
    <row r="102" spans="2:29" ht="18.600000000000001" thickBot="1" x14ac:dyDescent="0.4">
      <c r="B102" s="166">
        <v>86</v>
      </c>
      <c r="C102" s="1527" t="s">
        <v>849</v>
      </c>
      <c r="D102" s="743">
        <f>_xlfn.IFNA(_xlfn.XLOOKUP( C102, Examenleverancier!$C$6:$C$107, Examenleverancier!$G$6:$G$107),"")</f>
        <v>0</v>
      </c>
      <c r="E102" s="1030" t="s">
        <v>1026</v>
      </c>
      <c r="F102" s="965" t="str">
        <f>_xlfn.IFNA(_xlfn.XLOOKUP( E102, Applicatie!$B$6:$B$29, Applicatie!$G$6:$G$29),"")</f>
        <v>Paragin</v>
      </c>
      <c r="G102" s="966"/>
      <c r="H102" s="964"/>
      <c r="I102" s="965"/>
      <c r="J102" s="966"/>
      <c r="K102" s="171" t="s">
        <v>20</v>
      </c>
      <c r="L102" s="210" t="s">
        <v>20</v>
      </c>
      <c r="M102" s="210" t="s">
        <v>20</v>
      </c>
      <c r="N102" s="210" t="s">
        <v>1146</v>
      </c>
      <c r="O102" s="172"/>
      <c r="P102" s="171" t="s">
        <v>189</v>
      </c>
      <c r="Q102" s="246"/>
      <c r="R102" s="210"/>
      <c r="S102" s="730"/>
      <c r="T102" s="263"/>
      <c r="U102" s="210"/>
      <c r="V102" s="263"/>
      <c r="W102" s="743"/>
      <c r="X102" s="743"/>
      <c r="Y102" s="743"/>
      <c r="Z102" s="171" t="s">
        <v>1129</v>
      </c>
      <c r="AA102" s="403" t="s">
        <v>1126</v>
      </c>
      <c r="AB102" s="174"/>
      <c r="AC102" s="589"/>
    </row>
    <row r="103" spans="2:29" ht="18" x14ac:dyDescent="0.35">
      <c r="B103" s="832">
        <v>86</v>
      </c>
      <c r="C103" s="1528" t="s">
        <v>849</v>
      </c>
      <c r="D103" s="1297">
        <f>_xlfn.IFNA(_xlfn.XLOOKUP( C103, Examenleverancier!$C$6:$C$107, Examenleverancier!$G$6:$G$107),"")</f>
        <v>0</v>
      </c>
      <c r="E103" s="1401" t="s">
        <v>1019</v>
      </c>
      <c r="F103" s="965" t="str">
        <f>_xlfn.IFNA(_xlfn.XLOOKUP( E103, Applicatie!$B$6:$B$29, Applicatie!$G$6:$G$29),"")</f>
        <v>Stichting Praktijkleren</v>
      </c>
      <c r="G103" s="1403"/>
      <c r="H103" s="1404"/>
      <c r="I103" s="1402"/>
      <c r="J103" s="1403"/>
      <c r="K103" s="139" t="s">
        <v>472</v>
      </c>
      <c r="L103" s="242" t="s">
        <v>472</v>
      </c>
      <c r="M103" s="242" t="s">
        <v>472</v>
      </c>
      <c r="N103" s="242" t="s">
        <v>1146</v>
      </c>
      <c r="O103" s="140" t="s">
        <v>186</v>
      </c>
      <c r="P103" s="139"/>
      <c r="Q103" s="1529"/>
      <c r="R103" s="242"/>
      <c r="S103" s="1530"/>
      <c r="T103" s="1531"/>
      <c r="U103" s="242"/>
      <c r="V103" s="1531"/>
      <c r="W103" s="1297"/>
      <c r="X103" s="1297"/>
      <c r="Y103" s="1297"/>
      <c r="Z103" s="139"/>
      <c r="AA103" s="1464"/>
      <c r="AB103" s="1532"/>
      <c r="AC103" s="589"/>
    </row>
    <row r="104" spans="2:29" ht="18.600000000000001" thickBot="1" x14ac:dyDescent="0.4">
      <c r="B104" s="175">
        <v>86</v>
      </c>
      <c r="C104" s="1533" t="s">
        <v>849</v>
      </c>
      <c r="D104" s="738">
        <f>_xlfn.IFNA(_xlfn.XLOOKUP( C104, Examenleverancier!$C$6:$C$107, Examenleverancier!$G$6:$G$107),"")</f>
        <v>0</v>
      </c>
      <c r="E104" s="1031" t="s">
        <v>1163</v>
      </c>
      <c r="F104" s="968" t="str">
        <f>_xlfn.IFNA(_xlfn.XLOOKUP( E104, Applicatie!$B$6:$B$29, Applicatie!$G$6:$G$29),"")</f>
        <v>Stichting Praktijkleren</v>
      </c>
      <c r="G104" s="969"/>
      <c r="H104" s="967"/>
      <c r="I104" s="968"/>
      <c r="J104" s="969"/>
      <c r="K104" s="130" t="s">
        <v>1145</v>
      </c>
      <c r="L104" s="213" t="s">
        <v>1145</v>
      </c>
      <c r="M104" s="213" t="s">
        <v>1145</v>
      </c>
      <c r="N104" s="213" t="s">
        <v>1145</v>
      </c>
      <c r="O104" s="131"/>
      <c r="P104" s="130"/>
      <c r="Q104" s="247"/>
      <c r="R104" s="213"/>
      <c r="S104" s="724"/>
      <c r="T104" s="264"/>
      <c r="U104" s="213"/>
      <c r="V104" s="264"/>
      <c r="W104" s="738"/>
      <c r="X104" s="738"/>
      <c r="Y104" s="738"/>
      <c r="Z104" s="130"/>
      <c r="AA104" s="406"/>
      <c r="AB104" s="163"/>
      <c r="AC104" s="589"/>
    </row>
    <row r="105" spans="2:29" ht="18.600000000000001" thickBot="1" x14ac:dyDescent="0.4">
      <c r="B105" s="37">
        <v>87</v>
      </c>
      <c r="C105" s="936" t="s">
        <v>854</v>
      </c>
      <c r="D105" s="736">
        <f>_xlfn.IFNA(_xlfn.XLOOKUP( C105, Examenleverancier!$C$6:$C$107, Examenleverancier!$G$6:$G$107),"")</f>
        <v>0</v>
      </c>
      <c r="E105" s="1041" t="s">
        <v>1026</v>
      </c>
      <c r="F105" s="954" t="str">
        <f>_xlfn.IFNA(_xlfn.XLOOKUP( E105, Applicatie!$B$6:$B$29, Applicatie!$G$6:$G$29),"")</f>
        <v>Paragin</v>
      </c>
      <c r="G105" s="955"/>
      <c r="H105" s="953"/>
      <c r="I105" s="954"/>
      <c r="J105" s="955"/>
      <c r="K105" s="189"/>
      <c r="L105" s="215"/>
      <c r="M105" s="215"/>
      <c r="N105" s="215"/>
      <c r="O105" s="190"/>
      <c r="P105" s="189"/>
      <c r="Q105" s="248"/>
      <c r="R105" s="215"/>
      <c r="S105" s="568"/>
      <c r="T105" s="258"/>
      <c r="U105" s="215"/>
      <c r="V105" s="258"/>
      <c r="W105" s="736"/>
      <c r="X105" s="736"/>
      <c r="Y105" s="736"/>
      <c r="Z105" s="189" t="s">
        <v>1129</v>
      </c>
      <c r="AA105" s="382"/>
      <c r="AB105" s="192"/>
      <c r="AC105" s="589"/>
    </row>
    <row r="106" spans="2:29" ht="18.600000000000001" thickBot="1" x14ac:dyDescent="0.4">
      <c r="B106" s="23">
        <v>88</v>
      </c>
      <c r="C106" s="24" t="s">
        <v>859</v>
      </c>
      <c r="D106" s="737">
        <f>_xlfn.IFNA(_xlfn.XLOOKUP( C106, Examenleverancier!$C$6:$C$107, Examenleverancier!$G$6:$G$107),"")</f>
        <v>0</v>
      </c>
      <c r="E106" s="1034"/>
      <c r="F106" s="1001" t="str">
        <f>_xlfn.IFNA(_xlfn.XLOOKUP( E106, Applicatie!$B$6:$B$29, Applicatie!$G$6:$G$29),"")</f>
        <v/>
      </c>
      <c r="G106" s="1002"/>
      <c r="H106" s="1000"/>
      <c r="I106" s="1001"/>
      <c r="J106" s="1002"/>
      <c r="K106" s="108"/>
      <c r="L106" s="211"/>
      <c r="M106" s="211"/>
      <c r="N106" s="211"/>
      <c r="O106" s="747"/>
      <c r="P106" s="124"/>
      <c r="Q106" s="250"/>
      <c r="R106" s="221"/>
      <c r="S106" s="576"/>
      <c r="T106" s="262"/>
      <c r="U106" s="221"/>
      <c r="V106" s="125"/>
      <c r="W106" s="737"/>
      <c r="X106" s="737"/>
      <c r="Y106" s="737"/>
      <c r="Z106" s="124"/>
      <c r="AA106" s="393"/>
      <c r="AB106" s="160"/>
      <c r="AC106" s="589"/>
    </row>
    <row r="107" spans="2:29" ht="18.600000000000001" thickBot="1" x14ac:dyDescent="0.4">
      <c r="B107" s="37">
        <v>89</v>
      </c>
      <c r="C107" s="38" t="s">
        <v>866</v>
      </c>
      <c r="D107" s="103">
        <f>_xlfn.IFNA(_xlfn.XLOOKUP( C107, Examenleverancier!$C$6:$C$107, Examenleverancier!$G$6:$G$107),"")</f>
        <v>0</v>
      </c>
      <c r="E107" s="1018" t="s">
        <v>1023</v>
      </c>
      <c r="F107" s="959" t="str">
        <f>_xlfn.IFNA(_xlfn.XLOOKUP( E107, Applicatie!$B$6:$B$29, Applicatie!$G$6:$G$29),"")</f>
        <v>Learnosity</v>
      </c>
      <c r="G107" s="960"/>
      <c r="H107" s="550"/>
      <c r="I107" s="959"/>
      <c r="J107" s="960"/>
      <c r="K107" s="106"/>
      <c r="L107" s="209"/>
      <c r="M107" s="209"/>
      <c r="N107" s="209"/>
      <c r="O107" s="107"/>
      <c r="P107" s="106"/>
      <c r="Q107" s="245"/>
      <c r="R107" s="209"/>
      <c r="S107" s="559"/>
      <c r="T107" s="256"/>
      <c r="U107" s="209"/>
      <c r="V107" s="107"/>
      <c r="W107" s="103"/>
      <c r="X107" s="103"/>
      <c r="Y107" s="103"/>
      <c r="Z107" s="106"/>
      <c r="AA107" s="389"/>
      <c r="AB107" s="159"/>
      <c r="AC107" s="589"/>
    </row>
    <row r="108" spans="2:29" ht="18.600000000000001" thickBot="1" x14ac:dyDescent="0.4">
      <c r="B108" s="40">
        <v>90</v>
      </c>
      <c r="C108" s="41" t="s">
        <v>584</v>
      </c>
      <c r="D108" s="737" t="str">
        <f>_xlfn.IFNA(_xlfn.XLOOKUP( C108, Examenleverancier!$C$6:$C$107, Examenleverancier!$G$6:$G$107),"")</f>
        <v/>
      </c>
      <c r="E108" s="1022"/>
      <c r="F108" s="962" t="str">
        <f>_xlfn.IFNA(_xlfn.XLOOKUP( E108, Applicatie!$B$6:$B$29, Applicatie!$G$6:$G$29),"")</f>
        <v/>
      </c>
      <c r="G108" s="963"/>
      <c r="H108" s="961"/>
      <c r="I108" s="962"/>
      <c r="J108" s="963"/>
      <c r="K108" s="124"/>
      <c r="L108" s="221"/>
      <c r="M108" s="221"/>
      <c r="N108" s="221"/>
      <c r="O108" s="125"/>
      <c r="P108" s="124"/>
      <c r="Q108" s="250"/>
      <c r="R108" s="221"/>
      <c r="S108" s="576"/>
      <c r="T108" s="262"/>
      <c r="U108" s="221"/>
      <c r="V108" s="125"/>
      <c r="W108" s="737"/>
      <c r="X108" s="737"/>
      <c r="Y108" s="737"/>
      <c r="Z108" s="124"/>
      <c r="AA108" s="393"/>
      <c r="AB108" s="160"/>
      <c r="AC108" s="589"/>
    </row>
    <row r="109" spans="2:29" ht="18.600000000000001" thickBot="1" x14ac:dyDescent="0.4">
      <c r="B109" s="37">
        <v>91</v>
      </c>
      <c r="C109" s="38" t="s">
        <v>873</v>
      </c>
      <c r="D109" s="103">
        <f>_xlfn.IFNA(_xlfn.XLOOKUP( C109, Examenleverancier!$C$6:$C$107, Examenleverancier!$G$6:$G$107)," ")</f>
        <v>0</v>
      </c>
      <c r="E109" s="1018"/>
      <c r="F109" s="959" t="str">
        <f>_xlfn.IFNA(_xlfn.XLOOKUP( E109, Applicatie!$B$6:$B$29, Applicatie!$G$6:$G$29),"")</f>
        <v/>
      </c>
      <c r="G109" s="960"/>
      <c r="H109" s="550"/>
      <c r="I109" s="959"/>
      <c r="J109" s="960"/>
      <c r="K109" s="106"/>
      <c r="L109" s="209"/>
      <c r="M109" s="209"/>
      <c r="N109" s="209"/>
      <c r="O109" s="107"/>
      <c r="P109" s="106"/>
      <c r="Q109" s="245"/>
      <c r="R109" s="209"/>
      <c r="S109" s="559"/>
      <c r="T109" s="256"/>
      <c r="U109" s="209"/>
      <c r="V109" s="107"/>
      <c r="W109" s="103"/>
      <c r="X109" s="103"/>
      <c r="Y109" s="103"/>
      <c r="Z109" s="106"/>
      <c r="AA109" s="389"/>
      <c r="AB109" s="159"/>
      <c r="AC109" s="589"/>
    </row>
    <row r="110" spans="2:29" ht="18.600000000000001" thickBot="1" x14ac:dyDescent="0.4">
      <c r="B110" s="40">
        <v>92</v>
      </c>
      <c r="C110" s="41" t="s">
        <v>881</v>
      </c>
      <c r="D110" s="737" t="str" cm="1">
        <f t="array" ref="D110">_xlfn.IFS(_xlfn.XLOOKUP( C110, Examenleverancier!$C$6:$C$107, Examenleverancier!$G$6:$G$107)=0,"")</f>
        <v/>
      </c>
      <c r="E110" s="1022"/>
      <c r="F110" s="962" t="str">
        <f>_xlfn.IFNA(_xlfn.XLOOKUP( E110, Applicatie!$B$6:$B$29, Applicatie!$G$6:$G$29),"")</f>
        <v/>
      </c>
      <c r="G110" s="963"/>
      <c r="H110" s="961"/>
      <c r="I110" s="962"/>
      <c r="J110" s="963"/>
      <c r="K110" s="124"/>
      <c r="L110" s="221"/>
      <c r="M110" s="221"/>
      <c r="N110" s="221"/>
      <c r="O110" s="125"/>
      <c r="P110" s="124"/>
      <c r="Q110" s="250"/>
      <c r="R110" s="221"/>
      <c r="S110" s="576"/>
      <c r="T110" s="262"/>
      <c r="U110" s="221"/>
      <c r="V110" s="125"/>
      <c r="W110" s="737"/>
      <c r="X110" s="737"/>
      <c r="Y110" s="737"/>
      <c r="Z110" s="124"/>
      <c r="AA110" s="393"/>
      <c r="AB110" s="160"/>
      <c r="AC110" s="589"/>
    </row>
    <row r="111" spans="2:29" ht="18.600000000000001" thickBot="1" x14ac:dyDescent="0.4">
      <c r="B111" s="37">
        <v>93</v>
      </c>
      <c r="C111" s="38" t="s">
        <v>888</v>
      </c>
      <c r="D111" s="103">
        <f>_xlfn.IFNA(_xlfn.XLOOKUP( C111, Examenleverancier!$C$6:$C$107, Examenleverancier!$G$6:$G$107),"")</f>
        <v>0</v>
      </c>
      <c r="E111" s="1018"/>
      <c r="F111" s="959" t="str">
        <f>_xlfn.IFNA(_xlfn.XLOOKUP( E111, Applicatie!$B$6:$B$29, Applicatie!$G$6:$G$29),"")</f>
        <v/>
      </c>
      <c r="G111" s="960"/>
      <c r="H111" s="550"/>
      <c r="I111" s="959"/>
      <c r="J111" s="960"/>
      <c r="K111" s="106"/>
      <c r="L111" s="209"/>
      <c r="M111" s="209"/>
      <c r="N111" s="209"/>
      <c r="O111" s="107"/>
      <c r="P111" s="106"/>
      <c r="Q111" s="245"/>
      <c r="R111" s="209"/>
      <c r="S111" s="559"/>
      <c r="T111" s="256"/>
      <c r="U111" s="209"/>
      <c r="V111" s="107"/>
      <c r="W111" s="103"/>
      <c r="X111" s="103"/>
      <c r="Y111" s="103"/>
      <c r="Z111" s="106"/>
      <c r="AA111" s="389"/>
      <c r="AB111" s="159"/>
      <c r="AC111" s="589"/>
    </row>
    <row r="112" spans="2:29" ht="18.600000000000001" thickBot="1" x14ac:dyDescent="0.4">
      <c r="B112" s="23">
        <v>94</v>
      </c>
      <c r="C112" s="24" t="s">
        <v>896</v>
      </c>
      <c r="D112" s="737">
        <f>_xlfn.IFNA(_xlfn.XLOOKUP( C112, Examenleverancier!$C$6:$C$107, Examenleverancier!$G$6:$G$107),"")</f>
        <v>0</v>
      </c>
      <c r="E112" s="1034"/>
      <c r="F112" s="1001" t="str">
        <f>_xlfn.IFNA(_xlfn.XLOOKUP( E112, Applicatie!$B$6:$B$29, Applicatie!$G$6:$G$29),"")</f>
        <v/>
      </c>
      <c r="G112" s="1002"/>
      <c r="H112" s="1000"/>
      <c r="I112" s="1001"/>
      <c r="J112" s="1002"/>
      <c r="K112" s="108"/>
      <c r="L112" s="211"/>
      <c r="M112" s="211"/>
      <c r="N112" s="211"/>
      <c r="O112" s="747"/>
      <c r="P112" s="124"/>
      <c r="Q112" s="250"/>
      <c r="R112" s="221"/>
      <c r="S112" s="576"/>
      <c r="T112" s="262"/>
      <c r="U112" s="221"/>
      <c r="V112" s="125"/>
      <c r="W112" s="737"/>
      <c r="X112" s="737"/>
      <c r="Y112" s="737"/>
      <c r="Z112" s="124"/>
      <c r="AA112" s="393"/>
      <c r="AB112" s="160"/>
      <c r="AC112" s="589"/>
    </row>
    <row r="113" spans="1:48" ht="18.600000000000001" thickBot="1" x14ac:dyDescent="0.4">
      <c r="B113" s="187">
        <v>95</v>
      </c>
      <c r="C113" s="188" t="s">
        <v>904</v>
      </c>
      <c r="D113" s="103">
        <f>_xlfn.IFNA(_xlfn.XLOOKUP( C113, Examenleverancier!$C$6:$C$107, Examenleverancier!$G$6:$G$107),"")</f>
        <v>0</v>
      </c>
      <c r="E113" s="1041" t="s">
        <v>1026</v>
      </c>
      <c r="F113" s="954" t="str">
        <f>_xlfn.IFNA(_xlfn.XLOOKUP( E113, Applicatie!$B$6:$B$29, Applicatie!$G$6:$G$29),"")</f>
        <v>Paragin</v>
      </c>
      <c r="G113" s="955"/>
      <c r="H113" s="953"/>
      <c r="I113" s="954"/>
      <c r="J113" s="955"/>
      <c r="K113" s="189"/>
      <c r="L113" s="215"/>
      <c r="M113" s="215"/>
      <c r="N113" s="215"/>
      <c r="O113" s="746"/>
      <c r="P113" s="106"/>
      <c r="Q113" s="245"/>
      <c r="R113" s="209"/>
      <c r="S113" s="559"/>
      <c r="T113" s="256"/>
      <c r="U113" s="209"/>
      <c r="V113" s="107"/>
      <c r="W113" s="103"/>
      <c r="X113" s="103"/>
      <c r="Y113" s="103"/>
      <c r="Z113" s="106" t="s">
        <v>1129</v>
      </c>
      <c r="AA113" s="389"/>
      <c r="AB113" s="159"/>
      <c r="AC113" s="589"/>
    </row>
    <row r="114" spans="1:48" s="5" customFormat="1" ht="18.600000000000001" thickBot="1" x14ac:dyDescent="0.4">
      <c r="A114" s="1"/>
      <c r="B114" s="40">
        <v>96</v>
      </c>
      <c r="C114" s="41" t="s">
        <v>1164</v>
      </c>
      <c r="D114" s="737" t="str">
        <f>_xlfn.IFNA(_xlfn.XLOOKUP( C114, Examenleverancier!$C$6:$C$107, Examenleverancier!$G$6:$G$107),"")</f>
        <v/>
      </c>
      <c r="E114" s="1019" t="s">
        <v>1042</v>
      </c>
      <c r="F114" s="962" t="str">
        <f>_xlfn.IFNA(_xlfn.XLOOKUP( E114, Applicatie!$B$6:$B$29, Applicatie!$G$6:$G$29),"")</f>
        <v>Bureau ICE</v>
      </c>
      <c r="G114" s="963"/>
      <c r="H114" s="961"/>
      <c r="I114" s="962"/>
      <c r="J114" s="963"/>
      <c r="K114" s="124"/>
      <c r="L114" s="221"/>
      <c r="M114" s="221"/>
      <c r="N114" s="221" t="s">
        <v>1146</v>
      </c>
      <c r="O114" s="125"/>
      <c r="P114" s="124" t="s">
        <v>189</v>
      </c>
      <c r="Q114" s="250"/>
      <c r="R114" s="221" t="s">
        <v>191</v>
      </c>
      <c r="S114" s="576" t="s">
        <v>192</v>
      </c>
      <c r="T114" s="262" t="s">
        <v>193</v>
      </c>
      <c r="U114" s="221" t="s">
        <v>194</v>
      </c>
      <c r="V114" s="125"/>
      <c r="W114" s="737"/>
      <c r="X114" s="737" t="s">
        <v>197</v>
      </c>
      <c r="Y114" s="737"/>
      <c r="Z114" s="124" t="s">
        <v>1129</v>
      </c>
      <c r="AA114" s="393"/>
      <c r="AB114" s="160"/>
      <c r="AC114" s="589"/>
      <c r="AD114" s="1"/>
      <c r="AE114" s="1"/>
      <c r="AF114" s="1"/>
      <c r="AG114" s="1"/>
      <c r="AH114" s="1"/>
      <c r="AI114" s="1"/>
      <c r="AJ114" s="1"/>
      <c r="AK114" s="1"/>
      <c r="AL114" s="1"/>
      <c r="AM114" s="1"/>
      <c r="AN114" s="1"/>
      <c r="AO114" s="1"/>
      <c r="AP114" s="1"/>
      <c r="AQ114" s="1"/>
      <c r="AR114" s="1"/>
      <c r="AS114" s="1"/>
      <c r="AT114" s="1"/>
      <c r="AU114" s="1"/>
      <c r="AV114" s="1"/>
    </row>
    <row r="115" spans="1:48" ht="18.75" customHeight="1" thickBot="1" x14ac:dyDescent="0.4">
      <c r="B115" s="37">
        <v>97</v>
      </c>
      <c r="C115" s="34" t="s">
        <v>919</v>
      </c>
      <c r="D115" s="103">
        <f>_xlfn.IFNA(_xlfn.XLOOKUP( C115, Examenleverancier!$C$6:$C$107, Examenleverancier!$G$6:$G$107),"")</f>
        <v>0</v>
      </c>
      <c r="E115" s="1018"/>
      <c r="F115" s="959" t="str">
        <f>_xlfn.IFNA(_xlfn.XLOOKUP( E115, Applicatie!$B$6:$B$29, Applicatie!$G$6:$G$29),"")</f>
        <v/>
      </c>
      <c r="G115" s="960"/>
      <c r="H115" s="550"/>
      <c r="I115" s="959"/>
      <c r="J115" s="960"/>
      <c r="K115" s="106"/>
      <c r="L115" s="209"/>
      <c r="M115" s="209"/>
      <c r="N115" s="209"/>
      <c r="O115" s="107"/>
      <c r="P115" s="106"/>
      <c r="Q115" s="245"/>
      <c r="R115" s="209"/>
      <c r="S115" s="559"/>
      <c r="T115" s="256"/>
      <c r="U115" s="209"/>
      <c r="V115" s="107"/>
      <c r="W115" s="103"/>
      <c r="X115" s="103"/>
      <c r="Y115" s="103"/>
      <c r="Z115" s="106"/>
      <c r="AA115" s="389"/>
      <c r="AB115" s="159"/>
      <c r="AC115" s="589"/>
    </row>
    <row r="116" spans="1:48" ht="18.600000000000001" thickBot="1" x14ac:dyDescent="0.4">
      <c r="B116" s="40">
        <v>98</v>
      </c>
      <c r="C116" s="41" t="s">
        <v>924</v>
      </c>
      <c r="D116" s="737">
        <f>_xlfn.IFNA(_xlfn.XLOOKUP( C116, Examenleverancier!$C$6:$C$107, Examenleverancier!$G$6:$G$107),"")</f>
        <v>0</v>
      </c>
      <c r="E116" s="1042" t="s">
        <v>1047</v>
      </c>
      <c r="F116" s="962" t="str">
        <f>_xlfn.IFNA(_xlfn.XLOOKUP( E116, Applicatie!$B$6:$B$29, Applicatie!$G$6:$G$29),"")</f>
        <v>Tutorial</v>
      </c>
      <c r="G116" s="963"/>
      <c r="H116" s="961"/>
      <c r="I116" s="962"/>
      <c r="J116" s="963"/>
      <c r="K116" s="124"/>
      <c r="L116" s="221"/>
      <c r="M116" s="221"/>
      <c r="N116" s="221"/>
      <c r="O116" s="125"/>
      <c r="P116" s="124"/>
      <c r="Q116" s="250"/>
      <c r="R116" s="221"/>
      <c r="S116" s="576"/>
      <c r="T116" s="262"/>
      <c r="U116" s="221"/>
      <c r="V116" s="125"/>
      <c r="W116" s="737"/>
      <c r="X116" s="737"/>
      <c r="Y116" s="737"/>
      <c r="Z116" s="124"/>
      <c r="AA116" s="1534"/>
      <c r="AB116" s="1535"/>
      <c r="AC116" s="589"/>
    </row>
    <row r="117" spans="1:48" s="5" customFormat="1" ht="18.600000000000001" thickBot="1" x14ac:dyDescent="0.4">
      <c r="A117" s="1"/>
      <c r="B117" s="187">
        <v>99</v>
      </c>
      <c r="C117" s="188" t="s">
        <v>930</v>
      </c>
      <c r="D117" s="103">
        <f>_xlfn.IFNA(_xlfn.XLOOKUP( C117, Examenleverancier!$C$6:$C$107, Examenleverancier!$G$6:$G$107),"")</f>
        <v>0</v>
      </c>
      <c r="E117" s="1041" t="s">
        <v>1002</v>
      </c>
      <c r="F117" s="954" t="str">
        <f>_xlfn.IFNA(_xlfn.XLOOKUP( E117, Applicatie!$B$6:$B$29, Applicatie!$G$6:$G$29),"")</f>
        <v>Webedu</v>
      </c>
      <c r="G117" s="955"/>
      <c r="H117" s="953"/>
      <c r="I117" s="954"/>
      <c r="J117" s="955"/>
      <c r="K117" s="189" t="s">
        <v>20</v>
      </c>
      <c r="L117" s="215" t="s">
        <v>20</v>
      </c>
      <c r="M117" s="215" t="s">
        <v>20</v>
      </c>
      <c r="N117" s="215"/>
      <c r="O117" s="746"/>
      <c r="P117" s="106"/>
      <c r="Q117" s="245"/>
      <c r="R117" s="209"/>
      <c r="S117" s="559"/>
      <c r="T117" s="256"/>
      <c r="U117" s="209"/>
      <c r="V117" s="107"/>
      <c r="W117" s="103"/>
      <c r="X117" s="103"/>
      <c r="Y117" s="103"/>
      <c r="Z117" s="106" t="s">
        <v>1129</v>
      </c>
      <c r="AA117" s="389"/>
      <c r="AB117" s="159"/>
      <c r="AC117" s="589"/>
      <c r="AD117" s="1"/>
      <c r="AE117" s="1"/>
      <c r="AF117" s="1"/>
      <c r="AG117" s="1"/>
      <c r="AH117" s="1"/>
      <c r="AI117" s="1"/>
      <c r="AJ117" s="1"/>
      <c r="AK117" s="1"/>
      <c r="AL117" s="1"/>
      <c r="AM117" s="1"/>
      <c r="AN117" s="1"/>
      <c r="AO117" s="1"/>
      <c r="AP117" s="1"/>
      <c r="AQ117" s="1"/>
      <c r="AR117" s="1"/>
      <c r="AS117" s="1"/>
      <c r="AT117" s="1"/>
      <c r="AU117" s="1"/>
      <c r="AV117" s="1"/>
    </row>
    <row r="118" spans="1:48" s="5" customFormat="1" ht="18" x14ac:dyDescent="0.35">
      <c r="A118" s="1"/>
      <c r="B118" s="166">
        <v>105</v>
      </c>
      <c r="C118" s="169" t="s">
        <v>938</v>
      </c>
      <c r="D118" s="743">
        <f>_xlfn.IFNA(_xlfn.XLOOKUP( C118, Examenleverancier!$C$6:$C$107, Examenleverancier!$G$6:$G$107),"")</f>
        <v>0</v>
      </c>
      <c r="E118" s="1030" t="s">
        <v>1026</v>
      </c>
      <c r="F118" s="965" t="str">
        <f>_xlfn.IFNA(_xlfn.XLOOKUP( E118, Applicatie!$B$6:$B$29, Applicatie!$G$6:$G$29),"")</f>
        <v>Paragin</v>
      </c>
      <c r="G118" s="966" t="s">
        <v>1160</v>
      </c>
      <c r="H118" s="964"/>
      <c r="I118" s="965"/>
      <c r="J118" s="966"/>
      <c r="K118" s="171"/>
      <c r="L118" s="210"/>
      <c r="M118" s="210" t="s">
        <v>472</v>
      </c>
      <c r="N118" s="210" t="s">
        <v>1144</v>
      </c>
      <c r="O118" s="172"/>
      <c r="P118" s="171"/>
      <c r="Q118" s="246"/>
      <c r="R118" s="210"/>
      <c r="S118" s="730"/>
      <c r="T118" s="263"/>
      <c r="U118" s="210"/>
      <c r="V118" s="172"/>
      <c r="W118" s="743"/>
      <c r="X118" s="743"/>
      <c r="Y118" s="743"/>
      <c r="Z118" s="171" t="s">
        <v>1129</v>
      </c>
      <c r="AA118" s="403" t="s">
        <v>1125</v>
      </c>
      <c r="AB118" s="174"/>
      <c r="AC118" s="589"/>
      <c r="AD118" s="1"/>
      <c r="AE118" s="1"/>
      <c r="AF118" s="1"/>
      <c r="AG118" s="1"/>
      <c r="AH118" s="1"/>
      <c r="AI118" s="1"/>
      <c r="AJ118" s="1"/>
      <c r="AK118" s="1"/>
      <c r="AL118" s="1"/>
      <c r="AM118" s="1"/>
      <c r="AN118" s="1"/>
      <c r="AO118" s="1"/>
      <c r="AP118" s="1"/>
      <c r="AQ118" s="1"/>
      <c r="AR118" s="1"/>
      <c r="AS118" s="1"/>
      <c r="AT118" s="1"/>
      <c r="AU118" s="1"/>
      <c r="AV118" s="1"/>
    </row>
    <row r="119" spans="1:48" s="5" customFormat="1" ht="18.600000000000001" thickBot="1" x14ac:dyDescent="0.4">
      <c r="A119" s="1"/>
      <c r="B119" s="175">
        <v>105</v>
      </c>
      <c r="C119" s="176" t="s">
        <v>938</v>
      </c>
      <c r="D119" s="738">
        <f>_xlfn.IFNA(_xlfn.XLOOKUP( C119, Examenleverancier!$C$6:$C$107, Examenleverancier!$G$6:$G$107),"")</f>
        <v>0</v>
      </c>
      <c r="E119" s="1031" t="s">
        <v>1030</v>
      </c>
      <c r="F119" s="968" t="str">
        <f>_xlfn.IFNA(_xlfn.XLOOKUP( E119, Applicatie!$B$6:$B$29, Applicatie!$G$6:$G$29),"")</f>
        <v>Paragin</v>
      </c>
      <c r="G119" s="969"/>
      <c r="H119" s="967"/>
      <c r="I119" s="968"/>
      <c r="J119" s="969"/>
      <c r="K119" s="130"/>
      <c r="L119" s="213"/>
      <c r="M119" s="213"/>
      <c r="N119" s="213"/>
      <c r="O119" s="131"/>
      <c r="P119" s="130"/>
      <c r="Q119" s="247"/>
      <c r="R119" s="213"/>
      <c r="S119" s="724"/>
      <c r="T119" s="264"/>
      <c r="U119" s="213"/>
      <c r="V119" s="131"/>
      <c r="W119" s="738"/>
      <c r="X119" s="738"/>
      <c r="Y119" s="738"/>
      <c r="Z119" s="130"/>
      <c r="AA119" s="406"/>
      <c r="AB119" s="163"/>
      <c r="AC119" s="589"/>
      <c r="AD119" s="1"/>
      <c r="AE119" s="1"/>
      <c r="AF119" s="1"/>
      <c r="AG119" s="1"/>
      <c r="AH119" s="1"/>
      <c r="AI119" s="1"/>
      <c r="AJ119" s="1"/>
      <c r="AK119" s="1"/>
      <c r="AL119" s="1"/>
      <c r="AM119" s="1"/>
      <c r="AN119" s="1"/>
      <c r="AO119" s="1"/>
      <c r="AP119" s="1"/>
      <c r="AQ119" s="1"/>
      <c r="AR119" s="1"/>
      <c r="AS119" s="1"/>
      <c r="AT119" s="1"/>
      <c r="AU119" s="1"/>
      <c r="AV119" s="1"/>
    </row>
    <row r="120" spans="1:48" s="5" customFormat="1" ht="18.600000000000001" customHeight="1" thickBot="1" x14ac:dyDescent="0.4">
      <c r="A120" s="1"/>
      <c r="B120" s="187">
        <v>100</v>
      </c>
      <c r="C120" s="200" t="s">
        <v>947</v>
      </c>
      <c r="D120" s="103">
        <f>_xlfn.IFNA(_xlfn.XLOOKUP( C120, Examenleverancier!$C$6:$C$107, Examenleverancier!$G$6:$G$107),"")</f>
        <v>0</v>
      </c>
      <c r="E120" s="1043" t="s">
        <v>1026</v>
      </c>
      <c r="F120" s="954" t="str">
        <f>_xlfn.IFNA(_xlfn.XLOOKUP( E120, Applicatie!$B$6:$B$29, Applicatie!$G$6:$G$29),"")</f>
        <v>Paragin</v>
      </c>
      <c r="G120" s="955"/>
      <c r="H120" s="953"/>
      <c r="I120" s="954"/>
      <c r="J120" s="955"/>
      <c r="K120" s="189"/>
      <c r="L120" s="215"/>
      <c r="M120" s="215"/>
      <c r="N120" s="215"/>
      <c r="O120" s="746"/>
      <c r="P120" s="106"/>
      <c r="Q120" s="245"/>
      <c r="R120" s="209"/>
      <c r="S120" s="559"/>
      <c r="T120" s="256"/>
      <c r="U120" s="209"/>
      <c r="V120" s="107"/>
      <c r="W120" s="103"/>
      <c r="X120" s="103"/>
      <c r="Y120" s="103"/>
      <c r="Z120" s="106" t="s">
        <v>1129</v>
      </c>
      <c r="AA120" s="389"/>
      <c r="AB120" s="159"/>
      <c r="AC120" s="589"/>
      <c r="AD120" s="1"/>
      <c r="AE120" s="1"/>
      <c r="AF120" s="1"/>
      <c r="AG120" s="1"/>
      <c r="AH120" s="1"/>
      <c r="AI120" s="1"/>
      <c r="AJ120" s="1"/>
      <c r="AK120" s="1"/>
      <c r="AL120" s="1"/>
      <c r="AM120" s="1"/>
      <c r="AN120" s="1"/>
      <c r="AO120" s="1"/>
      <c r="AP120" s="1"/>
      <c r="AQ120" s="1"/>
      <c r="AR120" s="1"/>
      <c r="AS120" s="1"/>
      <c r="AT120" s="1"/>
      <c r="AU120" s="1"/>
      <c r="AV120" s="1"/>
    </row>
    <row r="121" spans="1:48" ht="18.600000000000001" customHeight="1" thickBot="1" x14ac:dyDescent="0.4">
      <c r="B121" s="166">
        <v>101</v>
      </c>
      <c r="C121" s="168" t="s">
        <v>953</v>
      </c>
      <c r="D121" s="737" t="str">
        <f>_xlfn.IFNA(_xlfn.XLOOKUP( C121, Examenleverancier!$C$6:$C$107, Examenleverancier!$G$6:$G$107),"")</f>
        <v>Examenservices</v>
      </c>
      <c r="E121" s="1030" t="s">
        <v>1026</v>
      </c>
      <c r="F121" s="965" t="str">
        <f>_xlfn.IFNA(_xlfn.XLOOKUP( E121, Applicatie!$B$6:$B$29, Applicatie!$G$6:$G$29),"")</f>
        <v>Paragin</v>
      </c>
      <c r="G121" s="966"/>
      <c r="H121" s="964"/>
      <c r="I121" s="965"/>
      <c r="J121" s="966"/>
      <c r="K121" s="171"/>
      <c r="L121" s="210"/>
      <c r="M121" s="210"/>
      <c r="N121" s="210"/>
      <c r="O121" s="747"/>
      <c r="P121" s="124"/>
      <c r="Q121" s="250"/>
      <c r="R121" s="221"/>
      <c r="S121" s="576"/>
      <c r="T121" s="262"/>
      <c r="U121" s="221"/>
      <c r="V121" s="125"/>
      <c r="W121" s="737"/>
      <c r="X121" s="737"/>
      <c r="Y121" s="737"/>
      <c r="Z121" s="124" t="s">
        <v>1129</v>
      </c>
      <c r="AA121" s="393"/>
      <c r="AB121" s="160"/>
      <c r="AC121" s="589"/>
    </row>
    <row r="122" spans="1:48" ht="18.600000000000001" customHeight="1" thickBot="1" x14ac:dyDescent="0.4">
      <c r="B122" s="37">
        <v>102</v>
      </c>
      <c r="C122" s="38" t="s">
        <v>957</v>
      </c>
      <c r="D122" s="103">
        <f>_xlfn.IFNA(_xlfn.XLOOKUP( C122, Examenleverancier!$C$6:$C$107, Examenleverancier!$G$6:$G$107),"")</f>
        <v>0</v>
      </c>
      <c r="E122" s="1018" t="s">
        <v>1015</v>
      </c>
      <c r="F122" s="959" t="str">
        <f>_xlfn.IFNA(_xlfn.XLOOKUP( E122, Applicatie!$B$6:$B$29, Applicatie!$G$6:$G$29),"")</f>
        <v>Webedu</v>
      </c>
      <c r="G122" s="960"/>
      <c r="H122" s="550"/>
      <c r="I122" s="959"/>
      <c r="J122" s="960"/>
      <c r="K122" s="106"/>
      <c r="L122" s="209"/>
      <c r="M122" s="209"/>
      <c r="N122" s="209"/>
      <c r="O122" s="107"/>
      <c r="P122" s="106"/>
      <c r="Q122" s="245"/>
      <c r="R122" s="209"/>
      <c r="S122" s="559"/>
      <c r="T122" s="256"/>
      <c r="U122" s="209"/>
      <c r="V122" s="107"/>
      <c r="W122" s="103"/>
      <c r="X122" s="103"/>
      <c r="Y122" s="103"/>
      <c r="Z122" s="106"/>
      <c r="AA122" s="389"/>
      <c r="AB122" s="159"/>
      <c r="AC122" s="589"/>
    </row>
    <row r="123" spans="1:48" ht="18.600000000000001" customHeight="1" thickBot="1" x14ac:dyDescent="0.4">
      <c r="B123" s="58">
        <v>104</v>
      </c>
      <c r="C123" s="812" t="s">
        <v>964</v>
      </c>
      <c r="D123" s="737">
        <f>_xlfn.IFNA(_xlfn.XLOOKUP( C123, Examenleverancier!$C$6:$C$107, Examenleverancier!$G$6:$G$107),"")</f>
        <v>0</v>
      </c>
      <c r="E123" s="1044" t="s">
        <v>1048</v>
      </c>
      <c r="F123" s="962" t="str">
        <f>_xlfn.IFNA(_xlfn.XLOOKUP( E123, Applicatie!$B$6:$B$29, Applicatie!$G$6:$G$29),"")</f>
        <v>Holland Ridderkerk</v>
      </c>
      <c r="G123" s="1017"/>
      <c r="H123" s="1015"/>
      <c r="I123" s="1016"/>
      <c r="J123" s="1017"/>
      <c r="K123" s="114"/>
      <c r="L123" s="212"/>
      <c r="M123" s="212"/>
      <c r="N123" s="212"/>
      <c r="O123" s="115"/>
      <c r="P123" s="124"/>
      <c r="Q123" s="250"/>
      <c r="R123" s="221"/>
      <c r="S123" s="576"/>
      <c r="T123" s="262"/>
      <c r="U123" s="221"/>
      <c r="V123" s="125"/>
      <c r="W123" s="737"/>
      <c r="X123" s="737"/>
      <c r="Y123" s="737"/>
      <c r="Z123" s="124"/>
      <c r="AA123" s="393"/>
      <c r="AB123" s="160"/>
      <c r="AC123" s="589"/>
    </row>
    <row r="124" spans="1:48" ht="18.600000000000001" customHeight="1" thickBot="1" x14ac:dyDescent="0.4">
      <c r="B124" s="19">
        <v>103</v>
      </c>
      <c r="C124" s="16" t="s">
        <v>972</v>
      </c>
      <c r="D124" s="103">
        <f>_xlfn.IFNA(_xlfn.XLOOKUP( C124, Examenleverancier!$C$6:$C$107, Examenleverancier!$G$6:$G$107),"")</f>
        <v>0</v>
      </c>
      <c r="E124" s="1045"/>
      <c r="F124" s="980" t="str">
        <f>_xlfn.IFNA(_xlfn.XLOOKUP( E124, Applicatie!$B$6:$B$29, Applicatie!$G$6:$G$29),"")</f>
        <v/>
      </c>
      <c r="G124" s="981"/>
      <c r="H124" s="979"/>
      <c r="I124" s="980"/>
      <c r="J124" s="981"/>
      <c r="K124" s="128"/>
      <c r="L124" s="229"/>
      <c r="M124" s="229"/>
      <c r="N124" s="229"/>
      <c r="O124" s="123"/>
      <c r="P124" s="106"/>
      <c r="Q124" s="245"/>
      <c r="R124" s="209"/>
      <c r="S124" s="559"/>
      <c r="T124" s="256"/>
      <c r="U124" s="209"/>
      <c r="V124" s="107"/>
      <c r="W124" s="103"/>
      <c r="X124" s="103"/>
      <c r="Y124" s="103"/>
      <c r="Z124" s="106"/>
      <c r="AA124" s="389"/>
      <c r="AB124" s="159"/>
      <c r="AC124" s="589"/>
    </row>
    <row r="125" spans="1:48" ht="15.75" customHeight="1" x14ac:dyDescent="0.35">
      <c r="D125" s="1">
        <f>_xlfn.IFNA(_xlfn.XLOOKUP( C125, Examenleverancier!$C$6:$C$107, Examenleverancier!$G$6:$G$107),"")</f>
        <v>0</v>
      </c>
    </row>
    <row r="132" spans="5:5" ht="18" x14ac:dyDescent="0.35"/>
    <row r="133" spans="5:5" ht="18" x14ac:dyDescent="0.35"/>
    <row r="135" spans="5:5" ht="15.75" customHeight="1" x14ac:dyDescent="0.35">
      <c r="E135" s="6"/>
    </row>
  </sheetData>
  <autoFilter ref="B5:AB125" xr:uid="{99AC36AE-563E-4439-AD9C-F16FF36B05DD}"/>
  <sortState xmlns:xlrd2="http://schemas.microsoft.com/office/spreadsheetml/2017/richdata2" ref="B6:AB124">
    <sortCondition ref="B6:B124"/>
  </sortState>
  <conditionalFormatting sqref="D6:D125">
    <cfRule type="cellIs" dxfId="0" priority="1" operator="equal">
      <formula>0</formula>
    </cfRule>
  </conditionalFormatting>
  <dataValidations count="11">
    <dataValidation type="list" allowBlank="1" showInputMessage="1" showErrorMessage="1" sqref="V6:V124" xr:uid="{A935CBB8-5529-47CB-ADBF-D478EF81D0CA}">
      <formula1>$V$5</formula1>
    </dataValidation>
    <dataValidation type="list" allowBlank="1" showInputMessage="1" showErrorMessage="1" sqref="U6:U124" xr:uid="{0202E337-B8DC-4C7A-963E-A05AF8F3D98B}">
      <formula1>$U$5</formula1>
    </dataValidation>
    <dataValidation type="list" allowBlank="1" showInputMessage="1" showErrorMessage="1" sqref="T6:T124" xr:uid="{3B56604E-9705-4676-8623-EF96AFE7B9FB}">
      <formula1>$T$5</formula1>
    </dataValidation>
    <dataValidation type="list" allowBlank="1" showInputMessage="1" showErrorMessage="1" sqref="R6:R124" xr:uid="{B45867B6-95D9-47EE-89B5-4872410A7416}">
      <formula1>$R$5</formula1>
    </dataValidation>
    <dataValidation type="list" allowBlank="1" showInputMessage="1" showErrorMessage="1" sqref="P6:Q124" xr:uid="{72FEBAED-E0CB-4CF0-8947-8865AB76658F}">
      <formula1>$P$5</formula1>
    </dataValidation>
    <dataValidation type="list" allowBlank="1" showInputMessage="1" showErrorMessage="1" sqref="S6:S124" xr:uid="{FAA5C542-F1AA-4A77-8EFF-48763F464665}">
      <formula1>$S$5</formula1>
    </dataValidation>
    <dataValidation type="list" allowBlank="1" showInputMessage="1" showErrorMessage="1" sqref="N6:N124" xr:uid="{D88B5255-E231-49E4-919A-BF9425797977}">
      <formula1>$AG$6:$AG$11</formula1>
    </dataValidation>
    <dataValidation type="list" allowBlank="1" showInputMessage="1" showErrorMessage="1" sqref="K6:M124" xr:uid="{B74B80BF-76DF-415C-82DE-2DFFCAE7AE99}">
      <formula1>$AE$6:$AE$8</formula1>
    </dataValidation>
    <dataValidation type="list" allowBlank="1" showInputMessage="1" showErrorMessage="1" sqref="O6:O124" xr:uid="{F1C3F750-AAFD-4BCE-933A-255CCF8C345D}">
      <formula1>$O$5</formula1>
    </dataValidation>
    <dataValidation type="list" allowBlank="1" showInputMessage="1" showErrorMessage="1" sqref="W6:W124" xr:uid="{AD0BF5FD-EAC7-4365-968D-8AB785F21DDA}">
      <formula1>$W$5</formula1>
    </dataValidation>
    <dataValidation type="list" allowBlank="1" showInputMessage="1" showErrorMessage="1" sqref="X6:X124" xr:uid="{74A8DD69-755F-4ABF-B75A-F59F930D51E4}">
      <formula1>$X$5</formula1>
    </dataValidation>
  </dataValidations>
  <hyperlinks>
    <hyperlink ref="C64" r:id="rId1" display="http://www.misterdutch.nl/" xr:uid="{F5FCFEA3-D20E-4923-85B3-1093447DAF3A}"/>
  </hyperlinks>
  <pageMargins left="0.7" right="0.7" top="0.75" bottom="0.75" header="0.3" footer="0.3"/>
  <pageSetup paperSize="9" orientation="portrait" r:id="rId2"/>
  <legacyDrawing r:id="rId3"/>
  <tableParts count="2">
    <tablePart r:id="rId4"/>
    <tablePart r:id="rId5"/>
  </tableParts>
  <extLst>
    <ext xmlns:x14="http://schemas.microsoft.com/office/spreadsheetml/2009/9/main" uri="{CCE6A557-97BC-4b89-ADB6-D9C93CAAB3DF}">
      <x14:dataValidations xmlns:xm="http://schemas.microsoft.com/office/excel/2006/main" count="4">
        <x14:dataValidation type="list" allowBlank="1" showInputMessage="1" showErrorMessage="1" xr:uid="{B8508888-3A99-474C-AF96-2A60F7973C35}">
          <x14:formula1>
            <xm:f>KoppellingenDefinitie!$B$3:$E$3</xm:f>
          </x14:formula1>
          <xm:sqref>Z6:Z124</xm:sqref>
        </x14:dataValidation>
        <x14:dataValidation type="list" allowBlank="1" showInputMessage="1" showErrorMessage="1" xr:uid="{4F3B325E-721A-477B-A8CC-E71777861EC9}">
          <x14:formula1>
            <xm:f>PlatformKoppelingen!$K$8:$K$15</xm:f>
          </x14:formula1>
          <xm:sqref>AA6:AA124</xm:sqref>
        </x14:dataValidation>
        <x14:dataValidation type="list" allowBlank="1" showInputMessage="1" showErrorMessage="1" xr:uid="{521D8CB6-EA69-4DA2-B67F-C21AA4AC1208}">
          <x14:formula1>
            <xm:f>Applicatie!$B$6:$B$29</xm:f>
          </x14:formula1>
          <xm:sqref>E6:E124</xm:sqref>
        </x14:dataValidation>
        <x14:dataValidation type="list" allowBlank="1" showInputMessage="1" showErrorMessage="1" xr:uid="{AC375FC5-AC8E-4DE0-B819-C57A03036CB5}">
          <x14:formula1>
            <xm:f>Examenleverancier!$C$6:$C$107</xm:f>
          </x14:formula1>
          <xm:sqref>C6:C125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B868F-934B-45F2-A940-68092FF523A3}">
  <dimension ref="B1:G151"/>
  <sheetViews>
    <sheetView zoomScale="64" zoomScaleNormal="64" workbookViewId="0">
      <pane xSplit="2" ySplit="5" topLeftCell="C6" activePane="bottomRight" state="frozen"/>
      <selection pane="topRight" activeCell="C1" sqref="C1"/>
      <selection pane="bottomLeft" activeCell="A5" sqref="A5"/>
      <selection pane="bottomRight" activeCell="C120" sqref="C120"/>
    </sheetView>
  </sheetViews>
  <sheetFormatPr defaultRowHeight="18" x14ac:dyDescent="0.35"/>
  <cols>
    <col min="1" max="1" width="1.6640625" customWidth="1"/>
    <col min="2" max="2" width="92.109375" style="1" customWidth="1"/>
    <col min="3" max="3" width="46.109375" style="1" customWidth="1"/>
    <col min="4" max="4" width="20.33203125" customWidth="1"/>
    <col min="5" max="5" width="36.6640625" customWidth="1"/>
    <col min="6" max="6" width="22.6640625" customWidth="1"/>
    <col min="7" max="7" width="22.109375" customWidth="1"/>
  </cols>
  <sheetData>
    <row r="1" spans="2:7" ht="10.199999999999999" customHeight="1" x14ac:dyDescent="0.35"/>
    <row r="2" spans="2:7" ht="28.95" customHeight="1" x14ac:dyDescent="0.55000000000000004">
      <c r="B2" s="443" t="s">
        <v>1165</v>
      </c>
      <c r="C2" s="551"/>
      <c r="D2" s="610"/>
      <c r="E2" s="610"/>
      <c r="F2" s="149"/>
      <c r="G2" s="289"/>
    </row>
    <row r="3" spans="2:7" ht="23.4" customHeight="1" x14ac:dyDescent="0.45">
      <c r="B3" s="442" t="s">
        <v>201</v>
      </c>
      <c r="C3" s="491"/>
      <c r="D3" s="491"/>
      <c r="E3" s="491"/>
      <c r="F3" s="358"/>
      <c r="G3" s="364"/>
    </row>
    <row r="4" spans="2:7" ht="23.4" customHeight="1" x14ac:dyDescent="0.45">
      <c r="B4" s="442"/>
      <c r="C4" s="361"/>
      <c r="D4" s="491"/>
      <c r="E4" s="491"/>
      <c r="F4" s="358"/>
      <c r="G4" s="364"/>
    </row>
    <row r="5" spans="2:7" ht="18.600000000000001" thickBot="1" x14ac:dyDescent="0.4">
      <c r="B5" s="87" t="s">
        <v>202</v>
      </c>
      <c r="C5" s="602" t="s">
        <v>204</v>
      </c>
      <c r="D5" s="86" t="s">
        <v>157</v>
      </c>
      <c r="E5" s="635" t="s">
        <v>159</v>
      </c>
      <c r="F5" s="636" t="s">
        <v>164</v>
      </c>
      <c r="G5" s="637" t="s">
        <v>166</v>
      </c>
    </row>
    <row r="6" spans="2:7" ht="18.600000000000001" thickBot="1" x14ac:dyDescent="0.35">
      <c r="B6" s="37" t="s">
        <v>287</v>
      </c>
      <c r="C6" s="617" t="s">
        <v>287</v>
      </c>
      <c r="D6" s="613"/>
      <c r="E6" s="630"/>
      <c r="F6" s="609"/>
      <c r="G6" s="604"/>
    </row>
    <row r="7" spans="2:7" ht="18.600000000000001" thickBot="1" x14ac:dyDescent="0.35">
      <c r="B7" s="40" t="s">
        <v>296</v>
      </c>
      <c r="C7" s="618"/>
      <c r="D7" s="619"/>
      <c r="E7" s="619"/>
      <c r="F7" s="41"/>
      <c r="G7" s="632"/>
    </row>
    <row r="8" spans="2:7" ht="18.600000000000001" thickBot="1" x14ac:dyDescent="0.35">
      <c r="B8" s="707" t="s">
        <v>304</v>
      </c>
      <c r="C8" s="621" t="s">
        <v>1026</v>
      </c>
      <c r="D8" s="613"/>
      <c r="E8" s="613"/>
      <c r="F8" s="38"/>
      <c r="G8" s="603"/>
    </row>
    <row r="9" spans="2:7" ht="18.600000000000001" thickBot="1" x14ac:dyDescent="0.35">
      <c r="B9" s="444" t="s">
        <v>312</v>
      </c>
      <c r="C9" s="622"/>
      <c r="D9" s="619"/>
      <c r="E9" s="619"/>
      <c r="F9" s="41"/>
      <c r="G9" s="632"/>
    </row>
    <row r="10" spans="2:7" ht="18.600000000000001" thickBot="1" x14ac:dyDescent="0.35">
      <c r="B10" s="708" t="s">
        <v>320</v>
      </c>
      <c r="C10" s="623"/>
      <c r="D10" s="613"/>
      <c r="E10" s="613"/>
      <c r="F10" s="38"/>
      <c r="G10" s="603"/>
    </row>
    <row r="11" spans="2:7" ht="18.600000000000001" thickBot="1" x14ac:dyDescent="0.35">
      <c r="B11" s="40" t="s">
        <v>329</v>
      </c>
      <c r="C11" s="622"/>
      <c r="D11" s="619"/>
      <c r="E11" s="619"/>
      <c r="F11" s="41"/>
      <c r="G11" s="632"/>
    </row>
    <row r="12" spans="2:7" ht="18.600000000000001" thickBot="1" x14ac:dyDescent="0.35">
      <c r="B12" s="37" t="s">
        <v>336</v>
      </c>
      <c r="C12" s="623" t="s">
        <v>1026</v>
      </c>
      <c r="D12" s="613"/>
      <c r="E12" s="613"/>
      <c r="F12" s="38"/>
      <c r="G12" s="603"/>
    </row>
    <row r="13" spans="2:7" ht="18.600000000000001" thickBot="1" x14ac:dyDescent="0.35">
      <c r="B13" s="40" t="s">
        <v>344</v>
      </c>
      <c r="C13" s="624"/>
      <c r="D13" s="619"/>
      <c r="E13" s="619"/>
      <c r="F13" s="41"/>
      <c r="G13" s="632"/>
    </row>
    <row r="14" spans="2:7" ht="18.600000000000001" thickBot="1" x14ac:dyDescent="0.35">
      <c r="B14" s="37" t="s">
        <v>351</v>
      </c>
      <c r="C14" s="623" t="s">
        <v>1035</v>
      </c>
      <c r="D14" s="613"/>
      <c r="E14" s="613"/>
      <c r="F14" s="38"/>
      <c r="G14" s="603"/>
    </row>
    <row r="15" spans="2:7" ht="18.600000000000001" thickBot="1" x14ac:dyDescent="0.35">
      <c r="B15" s="446" t="s">
        <v>361</v>
      </c>
      <c r="C15" s="622"/>
      <c r="D15" s="619"/>
      <c r="E15" s="619"/>
      <c r="F15" s="41"/>
      <c r="G15" s="632"/>
    </row>
    <row r="16" spans="2:7" ht="18.600000000000001" thickBot="1" x14ac:dyDescent="0.35">
      <c r="B16" s="37" t="s">
        <v>368</v>
      </c>
      <c r="C16" s="623"/>
      <c r="D16" s="613"/>
      <c r="E16" s="613"/>
      <c r="F16" s="38"/>
      <c r="G16" s="603"/>
    </row>
    <row r="17" spans="2:7" ht="18.600000000000001" thickBot="1" x14ac:dyDescent="0.35">
      <c r="B17" s="446" t="s">
        <v>373</v>
      </c>
      <c r="C17" s="622" t="s">
        <v>1009</v>
      </c>
      <c r="D17" s="619"/>
      <c r="E17" s="619"/>
      <c r="F17" s="41"/>
      <c r="G17" s="632"/>
    </row>
    <row r="18" spans="2:7" ht="18.600000000000001" thickBot="1" x14ac:dyDescent="0.35">
      <c r="B18" s="37" t="s">
        <v>381</v>
      </c>
      <c r="C18" s="623"/>
      <c r="D18" s="613"/>
      <c r="E18" s="613"/>
      <c r="F18" s="38"/>
      <c r="G18" s="603"/>
    </row>
    <row r="19" spans="2:7" ht="18.600000000000001" thickBot="1" x14ac:dyDescent="0.35">
      <c r="B19" s="40" t="s">
        <v>1151</v>
      </c>
      <c r="C19" s="622" t="s">
        <v>1026</v>
      </c>
      <c r="D19" s="619"/>
      <c r="E19" s="619"/>
      <c r="F19" s="41"/>
      <c r="G19" s="632"/>
    </row>
    <row r="20" spans="2:7" ht="18.600000000000001" thickBot="1" x14ac:dyDescent="0.35">
      <c r="B20" s="445" t="s">
        <v>397</v>
      </c>
      <c r="C20" s="623"/>
      <c r="D20" s="613"/>
      <c r="E20" s="613"/>
      <c r="F20" s="38"/>
      <c r="G20" s="603"/>
    </row>
    <row r="21" spans="2:7" ht="18.600000000000001" thickBot="1" x14ac:dyDescent="0.4">
      <c r="B21" s="83" t="s">
        <v>403</v>
      </c>
      <c r="C21" s="625"/>
      <c r="D21" s="619"/>
      <c r="E21" s="619"/>
      <c r="F21" s="41"/>
      <c r="G21" s="632"/>
    </row>
    <row r="22" spans="2:7" x14ac:dyDescent="0.3">
      <c r="B22" s="17" t="s">
        <v>410</v>
      </c>
      <c r="C22" s="626" t="s">
        <v>1026</v>
      </c>
      <c r="D22" s="15" t="s">
        <v>1129</v>
      </c>
      <c r="E22" s="616" t="s">
        <v>1130</v>
      </c>
      <c r="F22" s="615" t="s">
        <v>1126</v>
      </c>
      <c r="G22" s="633"/>
    </row>
    <row r="23" spans="2:7" x14ac:dyDescent="0.3">
      <c r="B23" s="709" t="s">
        <v>410</v>
      </c>
      <c r="C23" s="627" t="s">
        <v>1026</v>
      </c>
      <c r="D23" s="590" t="s">
        <v>1129</v>
      </c>
      <c r="E23" s="590" t="s">
        <v>1131</v>
      </c>
      <c r="F23" s="607" t="s">
        <v>1126</v>
      </c>
      <c r="G23" s="601"/>
    </row>
    <row r="24" spans="2:7" x14ac:dyDescent="0.3">
      <c r="B24" s="709" t="s">
        <v>410</v>
      </c>
      <c r="C24" s="627" t="s">
        <v>1026</v>
      </c>
      <c r="D24" s="590" t="s">
        <v>1129</v>
      </c>
      <c r="E24" s="590" t="s">
        <v>1132</v>
      </c>
      <c r="F24" s="607" t="s">
        <v>1126</v>
      </c>
      <c r="G24" s="601"/>
    </row>
    <row r="25" spans="2:7" x14ac:dyDescent="0.3">
      <c r="B25" s="709" t="s">
        <v>410</v>
      </c>
      <c r="C25" s="627" t="s">
        <v>1026</v>
      </c>
      <c r="D25" s="590" t="s">
        <v>1129</v>
      </c>
      <c r="E25" s="590" t="s">
        <v>1133</v>
      </c>
      <c r="F25" s="607" t="s">
        <v>1126</v>
      </c>
      <c r="G25" s="631"/>
    </row>
    <row r="26" spans="2:7" x14ac:dyDescent="0.3">
      <c r="B26" s="709" t="s">
        <v>410</v>
      </c>
      <c r="C26" s="627" t="s">
        <v>1026</v>
      </c>
      <c r="D26" s="590" t="s">
        <v>1129</v>
      </c>
      <c r="E26" s="590" t="s">
        <v>1134</v>
      </c>
      <c r="F26" s="607" t="s">
        <v>1126</v>
      </c>
      <c r="G26" s="601"/>
    </row>
    <row r="27" spans="2:7" ht="18.600000000000001" thickBot="1" x14ac:dyDescent="0.35">
      <c r="B27" s="710" t="s">
        <v>410</v>
      </c>
      <c r="C27" s="628" t="s">
        <v>1026</v>
      </c>
      <c r="D27" s="605" t="s">
        <v>1129</v>
      </c>
      <c r="E27" s="605" t="s">
        <v>1135</v>
      </c>
      <c r="F27" s="608" t="s">
        <v>1126</v>
      </c>
      <c r="G27" s="606"/>
    </row>
    <row r="28" spans="2:7" ht="18.600000000000001" thickBot="1" x14ac:dyDescent="0.4">
      <c r="B28" s="44" t="s">
        <v>417</v>
      </c>
      <c r="C28" s="625"/>
      <c r="D28" s="619"/>
      <c r="E28" s="619"/>
      <c r="F28" s="619"/>
      <c r="G28" s="620"/>
    </row>
    <row r="29" spans="2:7" ht="18.600000000000001" thickBot="1" x14ac:dyDescent="0.4">
      <c r="B29" s="82" t="s">
        <v>424</v>
      </c>
      <c r="C29" s="634"/>
      <c r="D29" s="613"/>
      <c r="E29" s="613"/>
      <c r="F29" s="613"/>
      <c r="G29" s="614"/>
    </row>
    <row r="30" spans="2:7" ht="18.600000000000001" thickBot="1" x14ac:dyDescent="0.4">
      <c r="B30" s="83" t="s">
        <v>431</v>
      </c>
      <c r="C30" s="625"/>
      <c r="D30" s="619"/>
      <c r="E30" s="619"/>
      <c r="F30" s="619"/>
      <c r="G30" s="620"/>
    </row>
    <row r="31" spans="2:7" ht="18.600000000000001" thickBot="1" x14ac:dyDescent="0.35">
      <c r="B31" s="445" t="s">
        <v>438</v>
      </c>
      <c r="C31" s="34"/>
      <c r="D31" s="613"/>
      <c r="E31" s="613"/>
      <c r="F31" s="613"/>
      <c r="G31" s="614"/>
    </row>
    <row r="32" spans="2:7" ht="18.600000000000001" thickBot="1" x14ac:dyDescent="0.35">
      <c r="B32" s="83" t="s">
        <v>443</v>
      </c>
      <c r="C32" s="622" t="s">
        <v>1039</v>
      </c>
      <c r="D32" s="619"/>
      <c r="E32" s="619"/>
      <c r="F32" s="619"/>
      <c r="G32" s="620"/>
    </row>
    <row r="33" spans="2:7" ht="18.600000000000001" thickBot="1" x14ac:dyDescent="0.4">
      <c r="B33" s="82" t="s">
        <v>1152</v>
      </c>
      <c r="C33" s="634"/>
      <c r="D33" s="613"/>
      <c r="E33" s="613"/>
      <c r="F33" s="613"/>
      <c r="G33" s="614"/>
    </row>
    <row r="34" spans="2:7" ht="18.600000000000001" thickBot="1" x14ac:dyDescent="0.4">
      <c r="B34" s="44" t="s">
        <v>449</v>
      </c>
      <c r="C34" s="625"/>
      <c r="D34" s="619"/>
      <c r="E34" s="619"/>
      <c r="F34" s="619"/>
      <c r="G34" s="620"/>
    </row>
    <row r="35" spans="2:7" ht="18.600000000000001" thickBot="1" x14ac:dyDescent="0.35">
      <c r="B35" s="37" t="s">
        <v>478</v>
      </c>
      <c r="C35" s="623"/>
      <c r="D35" s="613"/>
      <c r="E35" s="613"/>
      <c r="F35" s="613"/>
      <c r="G35" s="614"/>
    </row>
    <row r="36" spans="2:7" ht="18.600000000000001" thickBot="1" x14ac:dyDescent="0.35">
      <c r="B36" s="40" t="s">
        <v>486</v>
      </c>
      <c r="C36" s="42"/>
      <c r="D36" s="619"/>
      <c r="E36" s="619"/>
      <c r="F36" s="619"/>
      <c r="G36" s="620"/>
    </row>
    <row r="37" spans="2:7" ht="18.600000000000001" thickBot="1" x14ac:dyDescent="0.35">
      <c r="B37" s="445" t="s">
        <v>491</v>
      </c>
      <c r="C37" s="623"/>
      <c r="D37" s="613"/>
      <c r="E37" s="613"/>
      <c r="F37" s="613"/>
      <c r="G37" s="614"/>
    </row>
    <row r="38" spans="2:7" x14ac:dyDescent="0.35">
      <c r="B38" s="1536" t="s">
        <v>497</v>
      </c>
      <c r="C38" s="1537" t="s">
        <v>1026</v>
      </c>
      <c r="D38" s="1538"/>
      <c r="E38" s="1538"/>
      <c r="F38" s="1538"/>
      <c r="G38" s="1539"/>
    </row>
    <row r="39" spans="2:7" ht="18.600000000000001" thickBot="1" x14ac:dyDescent="0.4">
      <c r="B39" s="1540" t="s">
        <v>497</v>
      </c>
      <c r="C39" s="1541" t="s">
        <v>1015</v>
      </c>
      <c r="D39" s="1542"/>
      <c r="E39" s="1542"/>
      <c r="F39" s="1542"/>
      <c r="G39" s="1543"/>
    </row>
    <row r="40" spans="2:7" x14ac:dyDescent="0.35">
      <c r="B40" s="17" t="s">
        <v>1166</v>
      </c>
      <c r="C40" s="626" t="s">
        <v>1026</v>
      </c>
      <c r="D40" s="1544" t="s">
        <v>1129</v>
      </c>
      <c r="E40" s="1544" t="s">
        <v>1130</v>
      </c>
      <c r="F40" s="1544" t="s">
        <v>1126</v>
      </c>
      <c r="G40" s="1545"/>
    </row>
    <row r="41" spans="2:7" x14ac:dyDescent="0.35">
      <c r="B41" s="709" t="s">
        <v>1166</v>
      </c>
      <c r="C41" s="627" t="s">
        <v>1026</v>
      </c>
      <c r="D41" s="1546" t="s">
        <v>1129</v>
      </c>
      <c r="E41" s="1546" t="s">
        <v>1131</v>
      </c>
      <c r="F41" s="1546" t="s">
        <v>1126</v>
      </c>
      <c r="G41" s="1547"/>
    </row>
    <row r="42" spans="2:7" x14ac:dyDescent="0.35">
      <c r="B42" s="709" t="s">
        <v>1166</v>
      </c>
      <c r="C42" s="627" t="s">
        <v>1026</v>
      </c>
      <c r="D42" s="1546" t="s">
        <v>1129</v>
      </c>
      <c r="E42" s="1546" t="s">
        <v>1132</v>
      </c>
      <c r="F42" s="1546" t="s">
        <v>1126</v>
      </c>
      <c r="G42" s="1547"/>
    </row>
    <row r="43" spans="2:7" x14ac:dyDescent="0.35">
      <c r="B43" s="709" t="s">
        <v>1166</v>
      </c>
      <c r="C43" s="627" t="s">
        <v>1026</v>
      </c>
      <c r="D43" s="1546" t="s">
        <v>1129</v>
      </c>
      <c r="E43" s="1546" t="s">
        <v>1133</v>
      </c>
      <c r="F43" s="1546" t="s">
        <v>1126</v>
      </c>
      <c r="G43" s="1547"/>
    </row>
    <row r="44" spans="2:7" x14ac:dyDescent="0.35">
      <c r="B44" s="709" t="s">
        <v>1166</v>
      </c>
      <c r="C44" s="627" t="s">
        <v>1026</v>
      </c>
      <c r="D44" s="1546" t="s">
        <v>1129</v>
      </c>
      <c r="E44" s="1546" t="s">
        <v>1134</v>
      </c>
      <c r="F44" s="1546" t="s">
        <v>1126</v>
      </c>
      <c r="G44" s="1547"/>
    </row>
    <row r="45" spans="2:7" x14ac:dyDescent="0.35">
      <c r="B45" s="709" t="s">
        <v>1166</v>
      </c>
      <c r="C45" s="627" t="s">
        <v>1026</v>
      </c>
      <c r="D45" s="1546" t="s">
        <v>1129</v>
      </c>
      <c r="E45" s="1546" t="s">
        <v>1135</v>
      </c>
      <c r="F45" s="1546" t="s">
        <v>1126</v>
      </c>
      <c r="G45" s="1547"/>
    </row>
    <row r="46" spans="2:7" ht="18.600000000000001" thickBot="1" x14ac:dyDescent="0.4">
      <c r="B46" s="19" t="s">
        <v>1166</v>
      </c>
      <c r="C46" s="629" t="s">
        <v>1031</v>
      </c>
      <c r="D46" s="1465"/>
      <c r="E46" s="1465"/>
      <c r="F46" s="1465"/>
      <c r="G46" s="1548"/>
    </row>
    <row r="47" spans="2:7" x14ac:dyDescent="0.3">
      <c r="B47" s="23" t="s">
        <v>1167</v>
      </c>
      <c r="C47" s="761" t="s">
        <v>1026</v>
      </c>
      <c r="D47" s="1085" t="s">
        <v>1129</v>
      </c>
      <c r="E47" s="1085"/>
      <c r="F47" s="1085"/>
      <c r="G47" s="1086"/>
    </row>
    <row r="48" spans="2:7" ht="18.600000000000001" thickBot="1" x14ac:dyDescent="0.35">
      <c r="B48" s="25" t="s">
        <v>1167</v>
      </c>
      <c r="C48" s="762" t="s">
        <v>1015</v>
      </c>
      <c r="D48" s="1092"/>
      <c r="E48" s="1092"/>
      <c r="F48" s="1092"/>
      <c r="G48" s="1093"/>
    </row>
    <row r="49" spans="2:7" ht="18.600000000000001" thickBot="1" x14ac:dyDescent="0.35">
      <c r="B49" s="445" t="s">
        <v>523</v>
      </c>
      <c r="C49" s="34"/>
      <c r="D49" s="613"/>
      <c r="E49" s="613"/>
      <c r="F49" s="613"/>
      <c r="G49" s="614"/>
    </row>
    <row r="50" spans="2:7" ht="18.600000000000001" thickBot="1" x14ac:dyDescent="0.35">
      <c r="B50" s="40" t="s">
        <v>527</v>
      </c>
      <c r="C50" s="622" t="s">
        <v>1026</v>
      </c>
      <c r="D50" s="619"/>
      <c r="E50" s="619"/>
      <c r="F50" s="619"/>
      <c r="G50" s="620"/>
    </row>
    <row r="51" spans="2:7" ht="18.600000000000001" thickBot="1" x14ac:dyDescent="0.35">
      <c r="B51" s="445" t="s">
        <v>535</v>
      </c>
      <c r="C51" s="623"/>
      <c r="D51" s="613"/>
      <c r="E51" s="613"/>
      <c r="F51" s="613"/>
      <c r="G51" s="614"/>
    </row>
    <row r="52" spans="2:7" ht="18.600000000000001" thickBot="1" x14ac:dyDescent="0.35">
      <c r="B52" s="446" t="s">
        <v>541</v>
      </c>
      <c r="C52" s="622"/>
      <c r="D52" s="619"/>
      <c r="E52" s="619"/>
      <c r="F52" s="619"/>
      <c r="G52" s="620"/>
    </row>
    <row r="53" spans="2:7" ht="18.600000000000001" thickBot="1" x14ac:dyDescent="0.35">
      <c r="B53" s="445" t="s">
        <v>547</v>
      </c>
      <c r="C53" s="623" t="s">
        <v>1026</v>
      </c>
      <c r="D53" s="613"/>
      <c r="E53" s="613"/>
      <c r="F53" s="613"/>
      <c r="G53" s="614"/>
    </row>
    <row r="54" spans="2:7" ht="18.600000000000001" thickBot="1" x14ac:dyDescent="0.4">
      <c r="B54" s="446" t="s">
        <v>554</v>
      </c>
      <c r="C54" s="625"/>
      <c r="D54" s="619"/>
      <c r="E54" s="619"/>
      <c r="F54" s="619"/>
      <c r="G54" s="620"/>
    </row>
    <row r="55" spans="2:7" ht="18.600000000000001" thickBot="1" x14ac:dyDescent="0.35">
      <c r="B55" s="37" t="s">
        <v>562</v>
      </c>
      <c r="C55" s="623"/>
      <c r="D55" s="613"/>
      <c r="E55" s="613"/>
      <c r="F55" s="613"/>
      <c r="G55" s="614"/>
    </row>
    <row r="56" spans="2:7" ht="18.600000000000001" thickBot="1" x14ac:dyDescent="0.35">
      <c r="B56" s="83" t="s">
        <v>569</v>
      </c>
      <c r="C56" s="622"/>
      <c r="D56" s="619"/>
      <c r="E56" s="619"/>
      <c r="F56" s="619"/>
      <c r="G56" s="620"/>
    </row>
    <row r="57" spans="2:7" ht="18.600000000000001" thickBot="1" x14ac:dyDescent="0.35">
      <c r="B57" s="445" t="s">
        <v>576</v>
      </c>
      <c r="C57" s="623"/>
      <c r="D57" s="613"/>
      <c r="E57" s="613"/>
      <c r="F57" s="613"/>
      <c r="G57" s="614"/>
    </row>
    <row r="58" spans="2:7" ht="18.600000000000001" thickBot="1" x14ac:dyDescent="0.35">
      <c r="B58" s="446" t="s">
        <v>582</v>
      </c>
      <c r="C58" s="622" t="s">
        <v>1026</v>
      </c>
      <c r="D58" s="619"/>
      <c r="E58" s="619"/>
      <c r="F58" s="619"/>
      <c r="G58" s="620"/>
    </row>
    <row r="59" spans="2:7" ht="18.600000000000001" thickBot="1" x14ac:dyDescent="0.35">
      <c r="B59" s="37" t="s">
        <v>586</v>
      </c>
      <c r="C59" s="623"/>
      <c r="D59" s="613"/>
      <c r="E59" s="613"/>
      <c r="F59" s="613"/>
      <c r="G59" s="614"/>
    </row>
    <row r="60" spans="2:7" ht="18.600000000000001" thickBot="1" x14ac:dyDescent="0.35">
      <c r="B60" s="446" t="s">
        <v>591</v>
      </c>
      <c r="C60" s="42"/>
      <c r="D60" s="619"/>
      <c r="E60" s="619"/>
      <c r="F60" s="619"/>
      <c r="G60" s="620"/>
    </row>
    <row r="61" spans="2:7" ht="18.600000000000001" thickBot="1" x14ac:dyDescent="0.35">
      <c r="B61" s="82" t="s">
        <v>598</v>
      </c>
      <c r="C61" s="623"/>
      <c r="D61" s="613"/>
      <c r="E61" s="613"/>
      <c r="F61" s="613"/>
      <c r="G61" s="614"/>
    </row>
    <row r="62" spans="2:7" ht="18.600000000000001" thickBot="1" x14ac:dyDescent="0.35">
      <c r="B62" s="40" t="s">
        <v>605</v>
      </c>
      <c r="C62" s="622"/>
      <c r="D62" s="619"/>
      <c r="E62" s="619"/>
      <c r="F62" s="619"/>
      <c r="G62" s="620"/>
    </row>
    <row r="63" spans="2:7" ht="18.600000000000001" thickBot="1" x14ac:dyDescent="0.35">
      <c r="B63" s="37" t="s">
        <v>613</v>
      </c>
      <c r="C63" s="623" t="s">
        <v>1026</v>
      </c>
      <c r="D63" s="613"/>
      <c r="E63" s="613"/>
      <c r="F63" s="613"/>
      <c r="G63" s="614"/>
    </row>
    <row r="64" spans="2:7" ht="18.600000000000001" thickBot="1" x14ac:dyDescent="0.35">
      <c r="B64" s="40" t="s">
        <v>624</v>
      </c>
      <c r="C64" s="622"/>
      <c r="D64" s="619"/>
      <c r="E64" s="619"/>
      <c r="F64" s="619"/>
      <c r="G64" s="620"/>
    </row>
    <row r="65" spans="2:7" ht="18.600000000000001" thickBot="1" x14ac:dyDescent="0.35">
      <c r="B65" s="445" t="s">
        <v>633</v>
      </c>
      <c r="C65" s="34"/>
      <c r="D65" s="613"/>
      <c r="E65" s="613"/>
      <c r="F65" s="613"/>
      <c r="G65" s="614"/>
    </row>
    <row r="66" spans="2:7" ht="18.600000000000001" thickBot="1" x14ac:dyDescent="0.35">
      <c r="B66" s="40" t="s">
        <v>639</v>
      </c>
      <c r="C66" s="622"/>
      <c r="D66" s="619"/>
      <c r="E66" s="619"/>
      <c r="F66" s="619"/>
      <c r="G66" s="620"/>
    </row>
    <row r="67" spans="2:7" ht="18.600000000000001" thickBot="1" x14ac:dyDescent="0.4">
      <c r="B67" s="82" t="s">
        <v>648</v>
      </c>
      <c r="C67" s="634"/>
      <c r="D67" s="613"/>
      <c r="E67" s="613"/>
      <c r="F67" s="613"/>
      <c r="G67" s="614"/>
    </row>
    <row r="68" spans="2:7" ht="18.600000000000001" thickBot="1" x14ac:dyDescent="0.35">
      <c r="B68" s="1083" t="s">
        <v>655</v>
      </c>
      <c r="C68" s="622"/>
      <c r="D68" s="619"/>
      <c r="E68" s="619"/>
      <c r="F68" s="619"/>
      <c r="G68" s="620"/>
    </row>
    <row r="69" spans="2:7" ht="18.600000000000001" thickBot="1" x14ac:dyDescent="0.35">
      <c r="B69" s="445" t="s">
        <v>665</v>
      </c>
      <c r="C69" s="623"/>
      <c r="D69" s="613"/>
      <c r="E69" s="613"/>
      <c r="F69" s="613"/>
      <c r="G69" s="614"/>
    </row>
    <row r="70" spans="2:7" ht="18.600000000000001" thickBot="1" x14ac:dyDescent="0.35">
      <c r="B70" s="83" t="s">
        <v>673</v>
      </c>
      <c r="C70" s="622"/>
      <c r="D70" s="619"/>
      <c r="E70" s="619"/>
      <c r="F70" s="619"/>
      <c r="G70" s="620"/>
    </row>
    <row r="71" spans="2:7" ht="18.600000000000001" thickBot="1" x14ac:dyDescent="0.35">
      <c r="B71" s="37" t="s">
        <v>680</v>
      </c>
      <c r="C71" s="623"/>
      <c r="D71" s="613"/>
      <c r="E71" s="613"/>
      <c r="F71" s="613"/>
      <c r="G71" s="614"/>
    </row>
    <row r="72" spans="2:7" ht="18.600000000000001" thickBot="1" x14ac:dyDescent="0.35">
      <c r="B72" s="40" t="s">
        <v>687</v>
      </c>
      <c r="C72" s="622"/>
      <c r="D72" s="619"/>
      <c r="E72" s="619"/>
      <c r="F72" s="619"/>
      <c r="G72" s="620"/>
    </row>
    <row r="73" spans="2:7" ht="18.600000000000001" thickBot="1" x14ac:dyDescent="0.35">
      <c r="B73" s="82" t="s">
        <v>695</v>
      </c>
      <c r="C73" s="623"/>
      <c r="D73" s="613"/>
      <c r="E73" s="613"/>
      <c r="F73" s="613"/>
      <c r="G73" s="614"/>
    </row>
    <row r="74" spans="2:7" ht="18.600000000000001" thickBot="1" x14ac:dyDescent="0.35">
      <c r="B74" s="446" t="s">
        <v>1158</v>
      </c>
      <c r="C74" s="42" t="s">
        <v>1026</v>
      </c>
      <c r="D74" s="619"/>
      <c r="E74" s="619"/>
      <c r="F74" s="619"/>
      <c r="G74" s="620"/>
    </row>
    <row r="75" spans="2:7" ht="18.600000000000001" thickBot="1" x14ac:dyDescent="0.35">
      <c r="B75" s="445" t="s">
        <v>714</v>
      </c>
      <c r="C75" s="623"/>
      <c r="D75" s="613"/>
      <c r="E75" s="613"/>
      <c r="F75" s="613"/>
      <c r="G75" s="614"/>
    </row>
    <row r="76" spans="2:7" ht="18.600000000000001" thickBot="1" x14ac:dyDescent="0.35">
      <c r="B76" s="446" t="s">
        <v>720</v>
      </c>
      <c r="C76" s="42" t="s">
        <v>1026</v>
      </c>
      <c r="D76" s="619"/>
      <c r="E76" s="619"/>
      <c r="F76" s="619"/>
      <c r="G76" s="620"/>
    </row>
    <row r="77" spans="2:7" x14ac:dyDescent="0.3">
      <c r="B77" s="1073" t="s">
        <v>725</v>
      </c>
      <c r="C77" s="823" t="s">
        <v>1013</v>
      </c>
      <c r="D77" s="638"/>
      <c r="E77" s="638"/>
      <c r="F77" s="638"/>
      <c r="G77" s="639"/>
    </row>
    <row r="78" spans="2:7" ht="18.600000000000001" thickBot="1" x14ac:dyDescent="0.35">
      <c r="B78" s="584" t="s">
        <v>725</v>
      </c>
      <c r="C78" s="583" t="s">
        <v>1159</v>
      </c>
      <c r="D78" s="640"/>
      <c r="E78" s="640"/>
      <c r="F78" s="640"/>
      <c r="G78" s="641"/>
    </row>
    <row r="79" spans="2:7" x14ac:dyDescent="0.35">
      <c r="B79" s="151" t="s">
        <v>731</v>
      </c>
      <c r="C79" s="1084" t="s">
        <v>1035</v>
      </c>
      <c r="D79" s="1085" t="s">
        <v>1129</v>
      </c>
      <c r="E79" s="1085" t="s">
        <v>1130</v>
      </c>
      <c r="F79" s="1085" t="s">
        <v>1127</v>
      </c>
      <c r="G79" s="1086"/>
    </row>
    <row r="80" spans="2:7" x14ac:dyDescent="0.35">
      <c r="B80" s="1087" t="s">
        <v>731</v>
      </c>
      <c r="C80" s="1088" t="s">
        <v>1035</v>
      </c>
      <c r="D80" s="1089" t="s">
        <v>1129</v>
      </c>
      <c r="E80" s="1089" t="s">
        <v>1131</v>
      </c>
      <c r="F80" s="1089" t="s">
        <v>1124</v>
      </c>
      <c r="G80" s="1090"/>
    </row>
    <row r="81" spans="2:7" x14ac:dyDescent="0.35">
      <c r="B81" s="1087" t="s">
        <v>731</v>
      </c>
      <c r="C81" s="1088" t="s">
        <v>1035</v>
      </c>
      <c r="D81" s="1089" t="s">
        <v>1129</v>
      </c>
      <c r="E81" s="1089" t="s">
        <v>1132</v>
      </c>
      <c r="F81" s="1089" t="s">
        <v>1127</v>
      </c>
      <c r="G81" s="1090"/>
    </row>
    <row r="82" spans="2:7" x14ac:dyDescent="0.35">
      <c r="B82" s="1087" t="s">
        <v>731</v>
      </c>
      <c r="C82" s="1088" t="s">
        <v>1035</v>
      </c>
      <c r="D82" s="1089" t="s">
        <v>1129</v>
      </c>
      <c r="E82" s="1089" t="s">
        <v>1133</v>
      </c>
      <c r="F82" s="1089" t="s">
        <v>1127</v>
      </c>
      <c r="G82" s="1090"/>
    </row>
    <row r="83" spans="2:7" x14ac:dyDescent="0.35">
      <c r="B83" s="1087" t="s">
        <v>731</v>
      </c>
      <c r="C83" s="1088" t="s">
        <v>1035</v>
      </c>
      <c r="D83" s="1089" t="s">
        <v>1129</v>
      </c>
      <c r="E83" s="1089" t="s">
        <v>1134</v>
      </c>
      <c r="F83" s="1089" t="s">
        <v>1127</v>
      </c>
      <c r="G83" s="1090"/>
    </row>
    <row r="84" spans="2:7" ht="18.600000000000001" thickBot="1" x14ac:dyDescent="0.4">
      <c r="B84" s="1087" t="s">
        <v>731</v>
      </c>
      <c r="C84" s="1088" t="s">
        <v>1035</v>
      </c>
      <c r="D84" s="1089" t="s">
        <v>1129</v>
      </c>
      <c r="E84" s="1089" t="s">
        <v>1135</v>
      </c>
      <c r="F84" s="1089" t="s">
        <v>1124</v>
      </c>
      <c r="G84" s="1090"/>
    </row>
    <row r="85" spans="2:7" ht="18.600000000000001" thickBot="1" x14ac:dyDescent="0.35">
      <c r="B85" s="37" t="s">
        <v>739</v>
      </c>
      <c r="C85" s="623"/>
      <c r="D85" s="613"/>
      <c r="E85" s="613"/>
      <c r="F85" s="613"/>
      <c r="G85" s="614"/>
    </row>
    <row r="86" spans="2:7" ht="18.600000000000001" thickBot="1" x14ac:dyDescent="0.35">
      <c r="B86" s="40" t="s">
        <v>741</v>
      </c>
      <c r="C86" s="622"/>
      <c r="D86" s="619"/>
      <c r="E86" s="619"/>
      <c r="F86" s="619"/>
      <c r="G86" s="620"/>
    </row>
    <row r="87" spans="2:7" ht="18.600000000000001" thickBot="1" x14ac:dyDescent="0.4">
      <c r="B87" s="445" t="s">
        <v>747</v>
      </c>
      <c r="C87" s="634" t="s">
        <v>1026</v>
      </c>
      <c r="D87" s="613"/>
      <c r="E87" s="613"/>
      <c r="F87" s="613"/>
      <c r="G87" s="614"/>
    </row>
    <row r="88" spans="2:7" ht="18.600000000000001" thickBot="1" x14ac:dyDescent="0.35">
      <c r="B88" s="40" t="s">
        <v>749</v>
      </c>
      <c r="C88" s="42" t="s">
        <v>1026</v>
      </c>
      <c r="D88" s="619"/>
      <c r="E88" s="619"/>
      <c r="F88" s="619"/>
      <c r="G88" s="620"/>
    </row>
    <row r="89" spans="2:7" ht="18.600000000000001" thickBot="1" x14ac:dyDescent="0.35">
      <c r="B89" s="37" t="s">
        <v>758</v>
      </c>
      <c r="C89" s="623"/>
      <c r="D89" s="613"/>
      <c r="E89" s="613"/>
      <c r="F89" s="613"/>
      <c r="G89" s="614"/>
    </row>
    <row r="90" spans="2:7" ht="18.600000000000001" thickBot="1" x14ac:dyDescent="0.35">
      <c r="B90" s="446" t="s">
        <v>779</v>
      </c>
      <c r="C90" s="42"/>
      <c r="D90" s="619"/>
      <c r="E90" s="619"/>
      <c r="F90" s="619"/>
      <c r="G90" s="620"/>
    </row>
    <row r="91" spans="2:7" ht="18.600000000000001" thickBot="1" x14ac:dyDescent="0.35">
      <c r="B91" s="445" t="s">
        <v>786</v>
      </c>
      <c r="C91" s="623"/>
      <c r="D91" s="613"/>
      <c r="E91" s="613"/>
      <c r="F91" s="613"/>
      <c r="G91" s="614"/>
    </row>
    <row r="92" spans="2:7" ht="18.600000000000001" thickBot="1" x14ac:dyDescent="0.35">
      <c r="B92" s="40" t="s">
        <v>765</v>
      </c>
      <c r="C92" s="622"/>
      <c r="D92" s="619"/>
      <c r="E92" s="619"/>
      <c r="F92" s="619"/>
      <c r="G92" s="620"/>
    </row>
    <row r="93" spans="2:7" ht="18.600000000000001" thickBot="1" x14ac:dyDescent="0.35">
      <c r="B93" s="37" t="s">
        <v>792</v>
      </c>
      <c r="C93" s="623" t="s">
        <v>1026</v>
      </c>
      <c r="D93" s="613" t="s">
        <v>1129</v>
      </c>
      <c r="E93" s="613" t="s">
        <v>1130</v>
      </c>
      <c r="F93" s="613" t="s">
        <v>1138</v>
      </c>
      <c r="G93" s="1074">
        <v>46054</v>
      </c>
    </row>
    <row r="94" spans="2:7" ht="18.600000000000001" thickBot="1" x14ac:dyDescent="0.35">
      <c r="B94" s="37" t="s">
        <v>792</v>
      </c>
      <c r="C94" s="623" t="s">
        <v>1026</v>
      </c>
      <c r="D94" s="613" t="s">
        <v>1129</v>
      </c>
      <c r="E94" s="613" t="s">
        <v>1131</v>
      </c>
      <c r="F94" s="613" t="s">
        <v>1138</v>
      </c>
      <c r="G94" s="1074">
        <v>46054</v>
      </c>
    </row>
    <row r="95" spans="2:7" ht="18.600000000000001" thickBot="1" x14ac:dyDescent="0.35">
      <c r="B95" s="37" t="s">
        <v>792</v>
      </c>
      <c r="C95" s="623" t="s">
        <v>1026</v>
      </c>
      <c r="D95" s="613" t="s">
        <v>1129</v>
      </c>
      <c r="E95" s="613" t="s">
        <v>1132</v>
      </c>
      <c r="F95" s="613" t="s">
        <v>1138</v>
      </c>
      <c r="G95" s="1074">
        <v>46054</v>
      </c>
    </row>
    <row r="96" spans="2:7" ht="18.600000000000001" thickBot="1" x14ac:dyDescent="0.35">
      <c r="B96" s="37" t="s">
        <v>792</v>
      </c>
      <c r="C96" s="623" t="s">
        <v>1026</v>
      </c>
      <c r="D96" s="613" t="s">
        <v>1129</v>
      </c>
      <c r="E96" s="613" t="s">
        <v>1133</v>
      </c>
      <c r="F96" s="613" t="s">
        <v>1138</v>
      </c>
      <c r="G96" s="1074">
        <v>46054</v>
      </c>
    </row>
    <row r="97" spans="2:7" ht="18.600000000000001" thickBot="1" x14ac:dyDescent="0.35">
      <c r="B97" s="37" t="s">
        <v>792</v>
      </c>
      <c r="C97" s="623" t="s">
        <v>1026</v>
      </c>
      <c r="D97" s="613" t="s">
        <v>1129</v>
      </c>
      <c r="E97" s="613" t="s">
        <v>1134</v>
      </c>
      <c r="F97" s="613" t="s">
        <v>1138</v>
      </c>
      <c r="G97" s="1074">
        <v>46054</v>
      </c>
    </row>
    <row r="98" spans="2:7" ht="18.600000000000001" thickBot="1" x14ac:dyDescent="0.35">
      <c r="B98" s="37" t="s">
        <v>792</v>
      </c>
      <c r="C98" s="623" t="s">
        <v>1026</v>
      </c>
      <c r="D98" s="613" t="s">
        <v>1129</v>
      </c>
      <c r="E98" s="613" t="s">
        <v>1135</v>
      </c>
      <c r="F98" s="613" t="s">
        <v>1138</v>
      </c>
      <c r="G98" s="1074">
        <v>46054</v>
      </c>
    </row>
    <row r="99" spans="2:7" ht="18.600000000000001" thickBot="1" x14ac:dyDescent="0.35">
      <c r="B99" s="40" t="s">
        <v>801</v>
      </c>
      <c r="C99" s="622"/>
      <c r="D99" s="619"/>
      <c r="E99" s="619"/>
      <c r="F99" s="619"/>
      <c r="G99" s="620"/>
    </row>
    <row r="100" spans="2:7" x14ac:dyDescent="0.3">
      <c r="B100" s="17" t="s">
        <v>807</v>
      </c>
      <c r="C100" s="626" t="s">
        <v>1026</v>
      </c>
      <c r="D100" s="638"/>
      <c r="E100" s="638"/>
      <c r="F100" s="638"/>
      <c r="G100" s="639"/>
    </row>
    <row r="101" spans="2:7" ht="18.600000000000001" thickBot="1" x14ac:dyDescent="0.35">
      <c r="B101" s="19" t="s">
        <v>807</v>
      </c>
      <c r="C101" s="629" t="s">
        <v>1015</v>
      </c>
      <c r="D101" s="640"/>
      <c r="E101" s="640"/>
      <c r="F101" s="640"/>
      <c r="G101" s="641"/>
    </row>
    <row r="102" spans="2:7" ht="18.600000000000001" thickBot="1" x14ac:dyDescent="0.35">
      <c r="B102" s="332" t="s">
        <v>812</v>
      </c>
      <c r="C102" s="1091" t="s">
        <v>1015</v>
      </c>
      <c r="D102" s="1089"/>
      <c r="E102" s="1089"/>
      <c r="F102" s="1089"/>
      <c r="G102" s="1090"/>
    </row>
    <row r="103" spans="2:7" ht="18.600000000000001" thickBot="1" x14ac:dyDescent="0.35">
      <c r="B103" s="37" t="s">
        <v>819</v>
      </c>
      <c r="C103" s="623" t="s">
        <v>1015</v>
      </c>
      <c r="D103" s="613"/>
      <c r="E103" s="613"/>
      <c r="F103" s="613"/>
      <c r="G103" s="614"/>
    </row>
    <row r="104" spans="2:7" ht="18.600000000000001" thickBot="1" x14ac:dyDescent="0.35">
      <c r="B104" s="446" t="s">
        <v>824</v>
      </c>
      <c r="C104" s="622"/>
      <c r="D104" s="619"/>
      <c r="E104" s="619"/>
      <c r="F104" s="619"/>
      <c r="G104" s="620"/>
    </row>
    <row r="105" spans="2:7" x14ac:dyDescent="0.3">
      <c r="B105" s="17" t="s">
        <v>831</v>
      </c>
      <c r="C105" s="626" t="s">
        <v>1026</v>
      </c>
      <c r="D105" s="638"/>
      <c r="E105" s="638"/>
      <c r="F105" s="638"/>
      <c r="G105" s="639"/>
    </row>
    <row r="106" spans="2:7" ht="18.600000000000001" thickBot="1" x14ac:dyDescent="0.35">
      <c r="B106" s="19" t="s">
        <v>831</v>
      </c>
      <c r="C106" s="629" t="s">
        <v>1015</v>
      </c>
      <c r="D106" s="640"/>
      <c r="E106" s="640"/>
      <c r="F106" s="640"/>
      <c r="G106" s="641"/>
    </row>
    <row r="107" spans="2:7" ht="18.600000000000001" thickBot="1" x14ac:dyDescent="0.4">
      <c r="B107" s="446" t="s">
        <v>836</v>
      </c>
      <c r="C107" s="625"/>
      <c r="D107" s="619"/>
      <c r="E107" s="619"/>
      <c r="F107" s="619"/>
      <c r="G107" s="620"/>
    </row>
    <row r="108" spans="2:7" ht="18.600000000000001" thickBot="1" x14ac:dyDescent="0.35">
      <c r="B108" s="37" t="s">
        <v>840</v>
      </c>
      <c r="C108" s="623" t="s">
        <v>1033</v>
      </c>
      <c r="D108" s="613"/>
      <c r="E108" s="613"/>
      <c r="F108" s="613"/>
      <c r="G108" s="614"/>
    </row>
    <row r="109" spans="2:7" ht="18.600000000000001" thickBot="1" x14ac:dyDescent="0.35">
      <c r="B109" s="40" t="s">
        <v>772</v>
      </c>
      <c r="C109" s="622" t="s">
        <v>1033</v>
      </c>
      <c r="D109" s="619"/>
      <c r="E109" s="619"/>
      <c r="F109" s="619"/>
      <c r="G109" s="620"/>
    </row>
    <row r="110" spans="2:7" x14ac:dyDescent="0.3">
      <c r="B110" s="17" t="s">
        <v>843</v>
      </c>
      <c r="C110" s="626" t="s">
        <v>1026</v>
      </c>
      <c r="D110" s="638"/>
      <c r="E110" s="638"/>
      <c r="F110" s="638"/>
      <c r="G110" s="639"/>
    </row>
    <row r="111" spans="2:7" ht="18.600000000000001" thickBot="1" x14ac:dyDescent="0.35">
      <c r="B111" s="19" t="s">
        <v>843</v>
      </c>
      <c r="C111" s="629" t="s">
        <v>1015</v>
      </c>
      <c r="D111" s="640"/>
      <c r="E111" s="640"/>
      <c r="F111" s="640"/>
      <c r="G111" s="641"/>
    </row>
    <row r="112" spans="2:7" x14ac:dyDescent="0.3">
      <c r="B112" s="23" t="s">
        <v>1162</v>
      </c>
      <c r="C112" s="761" t="s">
        <v>1026</v>
      </c>
      <c r="D112" s="1085"/>
      <c r="E112" s="1085"/>
      <c r="F112" s="1085"/>
      <c r="G112" s="1086"/>
    </row>
    <row r="113" spans="2:7" ht="18.600000000000001" thickBot="1" x14ac:dyDescent="0.35">
      <c r="B113" s="25" t="s">
        <v>1162</v>
      </c>
      <c r="C113" s="762" t="s">
        <v>1015</v>
      </c>
      <c r="D113" s="1092"/>
      <c r="E113" s="1092"/>
      <c r="F113" s="1092"/>
      <c r="G113" s="1093"/>
    </row>
    <row r="114" spans="2:7" x14ac:dyDescent="0.3">
      <c r="B114" s="17" t="s">
        <v>849</v>
      </c>
      <c r="C114" s="626" t="s">
        <v>1026</v>
      </c>
      <c r="D114" s="638" t="s">
        <v>1129</v>
      </c>
      <c r="E114" s="638" t="s">
        <v>1130</v>
      </c>
      <c r="F114" s="638" t="s">
        <v>1126</v>
      </c>
      <c r="G114" s="639"/>
    </row>
    <row r="115" spans="2:7" x14ac:dyDescent="0.3">
      <c r="B115" s="709"/>
      <c r="C115" s="627" t="s">
        <v>1026</v>
      </c>
      <c r="D115" s="908" t="s">
        <v>1129</v>
      </c>
      <c r="E115" s="908" t="s">
        <v>1131</v>
      </c>
      <c r="F115" s="908" t="s">
        <v>1126</v>
      </c>
      <c r="G115" s="909"/>
    </row>
    <row r="116" spans="2:7" x14ac:dyDescent="0.3">
      <c r="B116" s="709"/>
      <c r="C116" s="627" t="s">
        <v>1026</v>
      </c>
      <c r="D116" s="908" t="s">
        <v>1129</v>
      </c>
      <c r="E116" s="908" t="s">
        <v>1132</v>
      </c>
      <c r="F116" s="908" t="s">
        <v>1126</v>
      </c>
      <c r="G116" s="909"/>
    </row>
    <row r="117" spans="2:7" x14ac:dyDescent="0.3">
      <c r="B117" s="709"/>
      <c r="C117" s="627" t="s">
        <v>1026</v>
      </c>
      <c r="D117" s="908" t="s">
        <v>1129</v>
      </c>
      <c r="E117" s="908" t="s">
        <v>1133</v>
      </c>
      <c r="F117" s="908" t="s">
        <v>1126</v>
      </c>
      <c r="G117" s="909"/>
    </row>
    <row r="118" spans="2:7" x14ac:dyDescent="0.3">
      <c r="B118" s="709"/>
      <c r="C118" s="627" t="s">
        <v>1026</v>
      </c>
      <c r="D118" s="908" t="s">
        <v>1129</v>
      </c>
      <c r="E118" s="908" t="s">
        <v>1134</v>
      </c>
      <c r="F118" s="908" t="s">
        <v>1126</v>
      </c>
      <c r="G118" s="909"/>
    </row>
    <row r="119" spans="2:7" x14ac:dyDescent="0.3">
      <c r="B119" s="709"/>
      <c r="C119" s="627" t="s">
        <v>1026</v>
      </c>
      <c r="D119" s="908" t="s">
        <v>1129</v>
      </c>
      <c r="E119" s="908" t="s">
        <v>1135</v>
      </c>
      <c r="F119" s="908" t="s">
        <v>1126</v>
      </c>
      <c r="G119" s="909"/>
    </row>
    <row r="120" spans="2:7" ht="18.600000000000001" thickBot="1" x14ac:dyDescent="0.35">
      <c r="B120" s="19" t="s">
        <v>849</v>
      </c>
      <c r="C120" s="629" t="s">
        <v>1163</v>
      </c>
      <c r="D120" s="640"/>
      <c r="E120" s="640"/>
      <c r="F120" s="640"/>
      <c r="G120" s="641"/>
    </row>
    <row r="121" spans="2:7" ht="18.600000000000001" thickBot="1" x14ac:dyDescent="0.35">
      <c r="B121" s="40" t="s">
        <v>854</v>
      </c>
      <c r="C121" s="622" t="s">
        <v>1026</v>
      </c>
      <c r="D121" s="619"/>
      <c r="E121" s="619"/>
      <c r="F121" s="619"/>
      <c r="G121" s="620"/>
    </row>
    <row r="122" spans="2:7" ht="18.600000000000001" thickBot="1" x14ac:dyDescent="0.35">
      <c r="B122" s="37" t="s">
        <v>859</v>
      </c>
      <c r="C122" s="623"/>
      <c r="D122" s="613"/>
      <c r="E122" s="613"/>
      <c r="F122" s="613"/>
      <c r="G122" s="614"/>
    </row>
    <row r="123" spans="2:7" ht="18.600000000000001" thickBot="1" x14ac:dyDescent="0.35">
      <c r="B123" s="40" t="s">
        <v>866</v>
      </c>
      <c r="C123" s="622" t="s">
        <v>1023</v>
      </c>
      <c r="D123" s="619"/>
      <c r="E123" s="619"/>
      <c r="F123" s="619"/>
      <c r="G123" s="620"/>
    </row>
    <row r="124" spans="2:7" ht="18.600000000000001" thickBot="1" x14ac:dyDescent="0.35">
      <c r="B124" s="40" t="s">
        <v>873</v>
      </c>
      <c r="C124" s="622"/>
      <c r="D124" s="619"/>
      <c r="E124" s="619"/>
      <c r="F124" s="619"/>
      <c r="G124" s="620"/>
    </row>
    <row r="125" spans="2:7" ht="18.600000000000001" thickBot="1" x14ac:dyDescent="0.35">
      <c r="B125" s="37" t="s">
        <v>881</v>
      </c>
      <c r="C125" s="623"/>
      <c r="D125" s="613"/>
      <c r="E125" s="613"/>
      <c r="F125" s="613"/>
      <c r="G125" s="614"/>
    </row>
    <row r="126" spans="2:7" ht="18.600000000000001" thickBot="1" x14ac:dyDescent="0.35">
      <c r="B126" s="40" t="s">
        <v>888</v>
      </c>
      <c r="C126" s="622"/>
      <c r="D126" s="619"/>
      <c r="E126" s="619"/>
      <c r="F126" s="619"/>
      <c r="G126" s="620"/>
    </row>
    <row r="127" spans="2:7" ht="18.600000000000001" thickBot="1" x14ac:dyDescent="0.35">
      <c r="B127" s="37" t="s">
        <v>896</v>
      </c>
      <c r="C127" s="623"/>
      <c r="D127" s="613"/>
      <c r="E127" s="613"/>
      <c r="F127" s="613"/>
      <c r="G127" s="614"/>
    </row>
    <row r="128" spans="2:7" ht="18.600000000000001" thickBot="1" x14ac:dyDescent="0.35">
      <c r="B128" s="40" t="s">
        <v>904</v>
      </c>
      <c r="C128" s="622" t="s">
        <v>1026</v>
      </c>
      <c r="D128" s="619"/>
      <c r="E128" s="619"/>
      <c r="F128" s="619"/>
      <c r="G128" s="620"/>
    </row>
    <row r="129" spans="2:7" ht="18.600000000000001" thickBot="1" x14ac:dyDescent="0.35">
      <c r="B129" s="37" t="s">
        <v>1169</v>
      </c>
      <c r="C129" s="34" t="s">
        <v>1042</v>
      </c>
      <c r="D129" s="613"/>
      <c r="E129" s="613"/>
      <c r="F129" s="613"/>
      <c r="G129" s="614"/>
    </row>
    <row r="130" spans="2:7" ht="18.600000000000001" thickBot="1" x14ac:dyDescent="0.35">
      <c r="B130" s="446" t="s">
        <v>919</v>
      </c>
      <c r="C130" s="622"/>
      <c r="D130" s="619"/>
      <c r="E130" s="619"/>
      <c r="F130" s="619"/>
      <c r="G130" s="620"/>
    </row>
    <row r="131" spans="2:7" ht="18.600000000000001" thickBot="1" x14ac:dyDescent="0.35">
      <c r="B131" s="37" t="s">
        <v>924</v>
      </c>
      <c r="C131" s="1075"/>
      <c r="D131" s="613"/>
      <c r="E131" s="613"/>
      <c r="F131" s="613"/>
      <c r="G131" s="614"/>
    </row>
    <row r="132" spans="2:7" ht="18.600000000000001" thickBot="1" x14ac:dyDescent="0.35">
      <c r="B132" s="40" t="s">
        <v>930</v>
      </c>
      <c r="C132" s="622" t="s">
        <v>1026</v>
      </c>
      <c r="D132" s="619"/>
      <c r="E132" s="619"/>
      <c r="F132" s="619"/>
      <c r="G132" s="620"/>
    </row>
    <row r="133" spans="2:7" x14ac:dyDescent="0.3">
      <c r="B133" s="187" t="s">
        <v>938</v>
      </c>
      <c r="C133" s="924" t="s">
        <v>1026</v>
      </c>
      <c r="D133" s="1076" t="s">
        <v>1129</v>
      </c>
      <c r="E133" s="1076" t="s">
        <v>1130</v>
      </c>
      <c r="F133" s="1076" t="s">
        <v>1125</v>
      </c>
      <c r="G133" s="1077"/>
    </row>
    <row r="134" spans="2:7" x14ac:dyDescent="0.3">
      <c r="B134" s="73"/>
      <c r="C134" s="1078" t="s">
        <v>1026</v>
      </c>
      <c r="D134" s="1079" t="s">
        <v>1129</v>
      </c>
      <c r="E134" s="1079" t="s">
        <v>1131</v>
      </c>
      <c r="F134" s="1079" t="s">
        <v>1125</v>
      </c>
      <c r="G134" s="1080"/>
    </row>
    <row r="135" spans="2:7" x14ac:dyDescent="0.3">
      <c r="B135" s="73"/>
      <c r="C135" s="1078" t="s">
        <v>1026</v>
      </c>
      <c r="D135" s="1079" t="s">
        <v>1129</v>
      </c>
      <c r="E135" s="1079" t="s">
        <v>1132</v>
      </c>
      <c r="F135" s="1079" t="s">
        <v>1125</v>
      </c>
      <c r="G135" s="1080"/>
    </row>
    <row r="136" spans="2:7" x14ac:dyDescent="0.3">
      <c r="B136" s="73"/>
      <c r="C136" s="1078" t="s">
        <v>1026</v>
      </c>
      <c r="D136" s="1079" t="s">
        <v>1129</v>
      </c>
      <c r="E136" s="1079" t="s">
        <v>1133</v>
      </c>
      <c r="F136" s="1079" t="s">
        <v>1125</v>
      </c>
      <c r="G136" s="1080"/>
    </row>
    <row r="137" spans="2:7" x14ac:dyDescent="0.3">
      <c r="B137" s="73"/>
      <c r="C137" s="1078" t="s">
        <v>1026</v>
      </c>
      <c r="D137" s="1079" t="s">
        <v>1129</v>
      </c>
      <c r="E137" s="1079" t="s">
        <v>1134</v>
      </c>
      <c r="F137" s="1079" t="s">
        <v>1125</v>
      </c>
      <c r="G137" s="1080"/>
    </row>
    <row r="138" spans="2:7" ht="18.600000000000001" thickBot="1" x14ac:dyDescent="0.35">
      <c r="B138" s="68"/>
      <c r="C138" s="925" t="s">
        <v>1026</v>
      </c>
      <c r="D138" s="1081" t="s">
        <v>1129</v>
      </c>
      <c r="E138" s="1081" t="s">
        <v>1135</v>
      </c>
      <c r="F138" s="1081" t="s">
        <v>1125</v>
      </c>
      <c r="G138" s="1082"/>
    </row>
    <row r="139" spans="2:7" ht="18.600000000000001" thickBot="1" x14ac:dyDescent="0.35">
      <c r="B139" s="446" t="s">
        <v>947</v>
      </c>
      <c r="C139" s="42" t="s">
        <v>1026</v>
      </c>
      <c r="D139" s="619"/>
      <c r="E139" s="619"/>
      <c r="F139" s="619"/>
      <c r="G139" s="620"/>
    </row>
    <row r="140" spans="2:7" ht="18.600000000000001" thickBot="1" x14ac:dyDescent="0.35">
      <c r="B140" s="445" t="s">
        <v>953</v>
      </c>
      <c r="C140" s="623" t="s">
        <v>1026</v>
      </c>
      <c r="D140" s="613"/>
      <c r="E140" s="613"/>
      <c r="F140" s="613"/>
      <c r="G140" s="614"/>
    </row>
    <row r="141" spans="2:7" ht="18.600000000000001" thickBot="1" x14ac:dyDescent="0.35">
      <c r="B141" s="40" t="s">
        <v>957</v>
      </c>
      <c r="C141" s="622" t="s">
        <v>1015</v>
      </c>
      <c r="D141" s="619"/>
      <c r="E141" s="619"/>
      <c r="F141" s="619"/>
      <c r="G141" s="620"/>
    </row>
    <row r="142" spans="2:7" ht="18.600000000000001" thickBot="1" x14ac:dyDescent="0.35">
      <c r="B142" s="37" t="s">
        <v>972</v>
      </c>
      <c r="C142" s="910"/>
      <c r="D142" s="613"/>
      <c r="E142" s="613"/>
      <c r="F142" s="613"/>
      <c r="G142" s="614"/>
    </row>
    <row r="146" spans="2:3" x14ac:dyDescent="0.35"/>
    <row r="147" spans="2:3" x14ac:dyDescent="0.35">
      <c r="B147" s="1378"/>
      <c r="C147" s="1380"/>
    </row>
    <row r="148" spans="2:3" x14ac:dyDescent="0.35">
      <c r="B148" s="1378"/>
      <c r="C148" s="1380"/>
    </row>
    <row r="149" spans="2:3" x14ac:dyDescent="0.35">
      <c r="B149" s="1378"/>
      <c r="C149" s="1380"/>
    </row>
    <row r="150" spans="2:3" x14ac:dyDescent="0.35">
      <c r="B150" s="1378"/>
      <c r="C150" s="1380"/>
    </row>
    <row r="151" spans="2:3" x14ac:dyDescent="0.35">
      <c r="B151" s="1378"/>
      <c r="C151" s="1380"/>
    </row>
  </sheetData>
  <autoFilter ref="B5:G142" xr:uid="{78AB868F-934B-45F2-A940-68092FF523A3}"/>
  <dataValidations count="1">
    <dataValidation type="list" allowBlank="1" showInputMessage="1" showErrorMessage="1" sqref="E6:E142" xr:uid="{C1C9E665-F613-4174-8EF7-A8B0A65DEB2F}">
      <formula1>INDIRECT("Koppelvlakken["&amp;D6&amp;"]")</formula1>
    </dataValidation>
  </dataValidations>
  <hyperlinks>
    <hyperlink ref="B68" r:id="rId1" display="http://www.misterdutch.nl/" xr:uid="{6D83BD4B-02B4-4FB5-98B5-2C147FEA2372}"/>
  </hyperlinks>
  <pageMargins left="0.7" right="0.7" top="0.75" bottom="0.75" header="0.3" footer="0.3"/>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CA3C1B55-A170-4428-8CBA-4848F7DBE0AE}">
          <x14:formula1>
            <xm:f>KoppellingenDefinitie!$B$3:$E$3</xm:f>
          </x14:formula1>
          <xm:sqref>D6:D142</xm:sqref>
        </x14:dataValidation>
        <x14:dataValidation type="list" allowBlank="1" showInputMessage="1" showErrorMessage="1" xr:uid="{BC36667C-095A-44C4-A429-0A105A806FD9}">
          <x14:formula1>
            <xm:f>PlatformKoppelingen!$K$8:$K$14</xm:f>
          </x14:formula1>
          <xm:sqref>F6:F142</xm:sqref>
        </x14:dataValidation>
        <x14:dataValidation type="list" allowBlank="1" showInputMessage="1" showErrorMessage="1" xr:uid="{F66773EE-1055-4A0E-A96E-78201564DD60}">
          <x14:formula1>
            <xm:f>Applicatie!$B$6:$B$29</xm:f>
          </x14:formula1>
          <xm:sqref>C6:C142</xm:sqref>
        </x14:dataValidation>
        <x14:dataValidation type="list" allowBlank="1" showInputMessage="1" showErrorMessage="1" xr:uid="{16F11952-C272-49A4-B0EC-AB1C0685C320}">
          <x14:formula1>
            <xm:f>Examenleverancier!$C$6:$C$107</xm:f>
          </x14:formula1>
          <xm:sqref>B6:B143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9F5B8-BDE9-48A7-85BC-D2D2FF97BA13}">
  <dimension ref="A1:DX233"/>
  <sheetViews>
    <sheetView zoomScale="87" zoomScaleNormal="87" workbookViewId="0">
      <pane xSplit="3" ySplit="5" topLeftCell="D6" activePane="bottomRight" state="frozen"/>
      <selection pane="topRight" activeCell="D1" sqref="D1"/>
      <selection pane="bottomLeft" activeCell="A6" sqref="A6"/>
      <selection pane="bottomRight" activeCell="C240" sqref="C240"/>
    </sheetView>
  </sheetViews>
  <sheetFormatPr defaultColWidth="14.6640625" defaultRowHeight="18" x14ac:dyDescent="0.35"/>
  <cols>
    <col min="1" max="1" width="1.6640625" style="1" customWidth="1"/>
    <col min="2" max="2" width="5.44140625" style="1" bestFit="1" customWidth="1"/>
    <col min="3" max="3" width="90" style="1" bestFit="1" customWidth="1"/>
    <col min="4" max="4" width="50.44140625" style="6" customWidth="1"/>
    <col min="5" max="5" width="71.6640625" style="1" customWidth="1"/>
    <col min="6" max="6" width="50.44140625" style="1" customWidth="1"/>
    <col min="7" max="7" width="53.33203125" style="1" customWidth="1"/>
    <col min="8" max="8" width="54.88671875" style="1" customWidth="1"/>
    <col min="9" max="9" width="44.6640625" style="1" customWidth="1"/>
    <col min="10" max="10" width="41.6640625" style="1" bestFit="1" customWidth="1"/>
    <col min="11" max="11" width="15" style="1" customWidth="1"/>
    <col min="12" max="12" width="13.109375" style="1" customWidth="1"/>
    <col min="13" max="13" width="25.44140625" style="6" bestFit="1" customWidth="1"/>
    <col min="14" max="15" width="19.88671875" style="1" customWidth="1"/>
    <col min="16" max="16" width="18.44140625" style="1" customWidth="1"/>
    <col min="17" max="17" width="10.6640625" style="8" customWidth="1"/>
    <col min="18" max="18" width="24.33203125" style="8" bestFit="1" customWidth="1"/>
    <col min="19" max="19" width="16.33203125" style="8" customWidth="1"/>
    <col min="20" max="20" width="24.44140625" style="1" customWidth="1"/>
    <col min="21" max="21" width="71" style="1" customWidth="1"/>
    <col min="22" max="16384" width="14.6640625" style="1"/>
  </cols>
  <sheetData>
    <row r="1" spans="1:127" ht="10.199999999999999" customHeight="1" x14ac:dyDescent="0.35"/>
    <row r="2" spans="1:127" ht="28.8" x14ac:dyDescent="0.55000000000000004">
      <c r="B2" s="84"/>
      <c r="C2" s="693" t="s">
        <v>169</v>
      </c>
      <c r="D2" s="551" t="s">
        <v>1170</v>
      </c>
      <c r="E2" s="366"/>
      <c r="F2" s="551" t="s">
        <v>1170</v>
      </c>
      <c r="G2" s="366"/>
      <c r="H2" s="551" t="s">
        <v>1170</v>
      </c>
      <c r="I2" s="366"/>
      <c r="J2" s="443" t="s">
        <v>1170</v>
      </c>
      <c r="K2" s="551" t="s">
        <v>1170</v>
      </c>
      <c r="L2" s="149"/>
      <c r="M2" s="366"/>
      <c r="N2" s="551" t="s">
        <v>1170</v>
      </c>
      <c r="O2" s="88"/>
      <c r="P2" s="88"/>
      <c r="Q2" s="89"/>
      <c r="R2" s="89"/>
      <c r="S2" s="89"/>
      <c r="T2" s="88"/>
      <c r="U2" s="366"/>
    </row>
    <row r="3" spans="1:127" ht="23.4" x14ac:dyDescent="0.45">
      <c r="B3" s="356"/>
      <c r="C3" s="365" t="s">
        <v>201</v>
      </c>
      <c r="D3" s="442" t="s">
        <v>212</v>
      </c>
      <c r="E3" s="367"/>
      <c r="F3" s="442" t="s">
        <v>1171</v>
      </c>
      <c r="G3" s="367"/>
      <c r="H3" s="442" t="s">
        <v>1172</v>
      </c>
      <c r="I3" s="367"/>
      <c r="J3" s="442" t="s">
        <v>1173</v>
      </c>
      <c r="K3" s="442" t="s">
        <v>1174</v>
      </c>
      <c r="L3" s="358"/>
      <c r="M3" s="367"/>
      <c r="N3" s="442" t="s">
        <v>1175</v>
      </c>
      <c r="O3" s="361"/>
      <c r="P3" s="361"/>
      <c r="Q3" s="552"/>
      <c r="R3" s="552"/>
      <c r="S3" s="552"/>
      <c r="T3" s="361"/>
      <c r="U3" s="367"/>
    </row>
    <row r="4" spans="1:127" ht="23.4" x14ac:dyDescent="0.45">
      <c r="B4" s="356"/>
      <c r="C4" s="365"/>
      <c r="D4" s="486"/>
      <c r="E4" s="363" t="s">
        <v>1176</v>
      </c>
      <c r="F4" s="440"/>
      <c r="G4" s="372"/>
      <c r="H4" s="440"/>
      <c r="I4" s="372"/>
      <c r="J4" s="357"/>
      <c r="K4" s="440"/>
      <c r="L4" s="370"/>
      <c r="M4" s="372"/>
      <c r="N4" s="553"/>
      <c r="O4" s="371"/>
      <c r="P4" s="371"/>
      <c r="Q4" s="554"/>
      <c r="R4" s="554"/>
      <c r="S4" s="554"/>
      <c r="T4" s="371"/>
      <c r="U4" s="372"/>
    </row>
    <row r="5" spans="1:127" ht="20.25" customHeight="1" thickBot="1" x14ac:dyDescent="0.4">
      <c r="B5" s="85"/>
      <c r="C5" s="86" t="s">
        <v>7</v>
      </c>
      <c r="D5" s="104" t="s">
        <v>7</v>
      </c>
      <c r="E5" s="105" t="s">
        <v>1177</v>
      </c>
      <c r="F5" s="104" t="s">
        <v>217</v>
      </c>
      <c r="G5" s="105" t="s">
        <v>219</v>
      </c>
      <c r="H5" s="104" t="s">
        <v>222</v>
      </c>
      <c r="I5" s="105" t="s">
        <v>224</v>
      </c>
      <c r="J5" s="86" t="s">
        <v>227</v>
      </c>
      <c r="K5" s="104" t="s">
        <v>230</v>
      </c>
      <c r="L5" s="208" t="s">
        <v>232</v>
      </c>
      <c r="M5" s="105" t="s">
        <v>234</v>
      </c>
      <c r="N5" s="556" t="s">
        <v>237</v>
      </c>
      <c r="O5" s="374" t="s">
        <v>239</v>
      </c>
      <c r="P5" s="374" t="s">
        <v>241</v>
      </c>
      <c r="Q5" s="374" t="s">
        <v>243</v>
      </c>
      <c r="R5" s="374" t="s">
        <v>245</v>
      </c>
      <c r="S5" s="374" t="s">
        <v>247</v>
      </c>
      <c r="T5" s="208" t="s">
        <v>249</v>
      </c>
      <c r="U5" s="105" t="s">
        <v>251</v>
      </c>
      <c r="W5" s="1" t="s">
        <v>243</v>
      </c>
    </row>
    <row r="6" spans="1:127" s="2" customFormat="1" ht="18.600000000000001" customHeight="1" thickBot="1" x14ac:dyDescent="0.35">
      <c r="B6" s="37">
        <v>1</v>
      </c>
      <c r="C6" s="38" t="s">
        <v>287</v>
      </c>
      <c r="D6" s="106"/>
      <c r="E6" s="117"/>
      <c r="F6" s="106"/>
      <c r="G6" s="107"/>
      <c r="H6" s="103"/>
      <c r="I6" s="107"/>
      <c r="J6" s="72" t="s">
        <v>1178</v>
      </c>
      <c r="K6" s="106" t="s">
        <v>230</v>
      </c>
      <c r="L6" s="209" t="s">
        <v>232</v>
      </c>
      <c r="M6" s="107"/>
      <c r="N6" s="106" t="s">
        <v>237</v>
      </c>
      <c r="O6" s="209" t="s">
        <v>239</v>
      </c>
      <c r="P6" s="209"/>
      <c r="Q6" s="558"/>
      <c r="R6" s="558"/>
      <c r="S6" s="558"/>
      <c r="T6" s="209"/>
      <c r="U6" s="107"/>
      <c r="W6" s="2" t="s">
        <v>1179</v>
      </c>
    </row>
    <row r="7" spans="1:127" s="2" customFormat="1" ht="18.600000000000001" customHeight="1" x14ac:dyDescent="0.3">
      <c r="B7" s="23">
        <v>2</v>
      </c>
      <c r="C7" s="24" t="s">
        <v>296</v>
      </c>
      <c r="D7" s="108"/>
      <c r="E7" s="518"/>
      <c r="F7" s="108"/>
      <c r="G7" s="109"/>
      <c r="H7" s="517"/>
      <c r="I7" s="109"/>
      <c r="J7" s="20" t="s">
        <v>1178</v>
      </c>
      <c r="K7" s="108" t="s">
        <v>230</v>
      </c>
      <c r="L7" s="211"/>
      <c r="M7" s="109"/>
      <c r="N7" s="560"/>
      <c r="O7" s="561"/>
      <c r="P7" s="561"/>
      <c r="Q7" s="562" t="s">
        <v>243</v>
      </c>
      <c r="R7" s="562"/>
      <c r="S7" s="562"/>
      <c r="T7" s="211"/>
      <c r="U7" s="109" t="s">
        <v>1180</v>
      </c>
      <c r="W7" s="2" t="s">
        <v>1181</v>
      </c>
    </row>
    <row r="8" spans="1:127" s="2" customFormat="1" ht="18.600000000000001" customHeight="1" thickBot="1" x14ac:dyDescent="0.35">
      <c r="B8" s="25">
        <v>2</v>
      </c>
      <c r="C8" s="26" t="s">
        <v>296</v>
      </c>
      <c r="D8" s="110"/>
      <c r="E8" s="520"/>
      <c r="F8" s="110"/>
      <c r="G8" s="111"/>
      <c r="H8" s="519"/>
      <c r="I8" s="111"/>
      <c r="J8" s="22"/>
      <c r="K8" s="110" t="s">
        <v>230</v>
      </c>
      <c r="L8" s="214"/>
      <c r="M8" s="111"/>
      <c r="N8" s="563"/>
      <c r="O8" s="564"/>
      <c r="P8" s="564"/>
      <c r="Q8" s="565"/>
      <c r="R8" s="565"/>
      <c r="S8" s="565" t="s">
        <v>247</v>
      </c>
      <c r="T8" s="214"/>
      <c r="U8" s="111"/>
      <c r="W8" s="2" t="s">
        <v>1182</v>
      </c>
    </row>
    <row r="9" spans="1:127" s="9" customFormat="1" ht="18.600000000000001" customHeight="1" thickBot="1" x14ac:dyDescent="0.35">
      <c r="A9" s="2"/>
      <c r="B9" s="829">
        <v>5</v>
      </c>
      <c r="C9" s="913" t="s">
        <v>320</v>
      </c>
      <c r="D9" s="830"/>
      <c r="E9" s="746" t="s">
        <v>1183</v>
      </c>
      <c r="F9" s="830"/>
      <c r="G9" s="746"/>
      <c r="H9" s="830"/>
      <c r="I9" s="746"/>
      <c r="J9" s="914" t="s">
        <v>1184</v>
      </c>
      <c r="K9" s="915"/>
      <c r="L9" s="916"/>
      <c r="M9" s="746"/>
      <c r="N9" s="915"/>
      <c r="O9" s="916"/>
      <c r="P9" s="916"/>
      <c r="Q9" s="917"/>
      <c r="R9" s="917"/>
      <c r="S9" s="917"/>
      <c r="T9" s="916"/>
      <c r="U9" s="918"/>
      <c r="V9" s="2"/>
      <c r="W9" s="2" t="s">
        <v>1185</v>
      </c>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row>
    <row r="10" spans="1:127" s="9" customFormat="1" ht="18.600000000000001" customHeight="1" x14ac:dyDescent="0.3">
      <c r="A10" s="2"/>
      <c r="B10" s="166">
        <v>3</v>
      </c>
      <c r="C10" s="920" t="s">
        <v>304</v>
      </c>
      <c r="D10" s="535" t="s">
        <v>1186</v>
      </c>
      <c r="E10" s="172"/>
      <c r="F10" s="171" t="s">
        <v>1187</v>
      </c>
      <c r="G10" s="172" t="s">
        <v>1188</v>
      </c>
      <c r="H10" s="171" t="s">
        <v>1189</v>
      </c>
      <c r="I10" s="172" t="s">
        <v>1190</v>
      </c>
      <c r="J10" s="170"/>
      <c r="K10" s="171" t="s">
        <v>230</v>
      </c>
      <c r="L10" s="210"/>
      <c r="M10" s="172" t="s">
        <v>1191</v>
      </c>
      <c r="N10" s="171"/>
      <c r="O10" s="210" t="s">
        <v>239</v>
      </c>
      <c r="P10" s="210"/>
      <c r="Q10" s="921"/>
      <c r="R10" s="921"/>
      <c r="S10" s="921"/>
      <c r="T10" s="210"/>
      <c r="U10" s="172"/>
      <c r="V10" s="2"/>
      <c r="W10" s="2" t="s">
        <v>1192</v>
      </c>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row>
    <row r="11" spans="1:127" s="9" customFormat="1" ht="18.600000000000001" customHeight="1" thickBot="1" x14ac:dyDescent="0.35">
      <c r="A11" s="2"/>
      <c r="B11" s="175">
        <v>3</v>
      </c>
      <c r="C11" s="922" t="s">
        <v>304</v>
      </c>
      <c r="D11" s="536"/>
      <c r="E11" s="131"/>
      <c r="F11" s="130" t="s">
        <v>1187</v>
      </c>
      <c r="G11" s="131" t="s">
        <v>1193</v>
      </c>
      <c r="H11" s="130" t="s">
        <v>1189</v>
      </c>
      <c r="I11" s="131" t="s">
        <v>1194</v>
      </c>
      <c r="J11" s="65"/>
      <c r="K11" s="130" t="s">
        <v>230</v>
      </c>
      <c r="L11" s="213"/>
      <c r="M11" s="131" t="s">
        <v>1191</v>
      </c>
      <c r="N11" s="130"/>
      <c r="O11" s="213" t="s">
        <v>239</v>
      </c>
      <c r="P11" s="213"/>
      <c r="Q11" s="923"/>
      <c r="R11" s="923"/>
      <c r="S11" s="923"/>
      <c r="T11" s="213"/>
      <c r="U11" s="131"/>
      <c r="V11" s="2"/>
      <c r="W11" s="2" t="s">
        <v>1195</v>
      </c>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row>
    <row r="12" spans="1:127" s="9" customFormat="1" ht="18.600000000000001" customHeight="1" x14ac:dyDescent="0.3">
      <c r="A12" s="2"/>
      <c r="B12" s="187">
        <v>4</v>
      </c>
      <c r="C12" s="924" t="s">
        <v>312</v>
      </c>
      <c r="D12" s="189" t="s">
        <v>1196</v>
      </c>
      <c r="E12" s="190"/>
      <c r="F12" s="189" t="s">
        <v>1197</v>
      </c>
      <c r="G12" s="190" t="s">
        <v>1198</v>
      </c>
      <c r="H12" s="189" t="s">
        <v>1199</v>
      </c>
      <c r="I12" s="190" t="s">
        <v>1200</v>
      </c>
      <c r="J12" s="186"/>
      <c r="K12" s="189"/>
      <c r="L12" s="215"/>
      <c r="M12" s="190"/>
      <c r="N12" s="189"/>
      <c r="O12" s="215" t="s">
        <v>239</v>
      </c>
      <c r="P12" s="215"/>
      <c r="Q12" s="567"/>
      <c r="R12" s="567"/>
      <c r="S12" s="567"/>
      <c r="T12" s="215"/>
      <c r="U12" s="190"/>
      <c r="V12" s="2"/>
      <c r="W12" s="2" t="s">
        <v>1201</v>
      </c>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row>
    <row r="13" spans="1:127" s="2" customFormat="1" ht="18.600000000000001" customHeight="1" thickBot="1" x14ac:dyDescent="0.35">
      <c r="B13" s="68">
        <v>4</v>
      </c>
      <c r="C13" s="925" t="s">
        <v>312</v>
      </c>
      <c r="D13" s="135"/>
      <c r="E13" s="136"/>
      <c r="F13" s="135" t="s">
        <v>1197</v>
      </c>
      <c r="G13" s="136" t="s">
        <v>1202</v>
      </c>
      <c r="H13" s="135" t="s">
        <v>1199</v>
      </c>
      <c r="I13" s="136" t="s">
        <v>1200</v>
      </c>
      <c r="J13" s="71"/>
      <c r="K13" s="135"/>
      <c r="L13" s="226"/>
      <c r="M13" s="136"/>
      <c r="N13" s="135"/>
      <c r="O13" s="226" t="s">
        <v>239</v>
      </c>
      <c r="P13" s="226"/>
      <c r="Q13" s="919"/>
      <c r="R13" s="919"/>
      <c r="S13" s="919"/>
      <c r="T13" s="226"/>
      <c r="U13" s="136"/>
      <c r="W13" s="2" t="s">
        <v>1203</v>
      </c>
    </row>
    <row r="14" spans="1:127" s="2" customFormat="1" ht="18.600000000000001" customHeight="1" thickBot="1" x14ac:dyDescent="0.35">
      <c r="B14" s="40">
        <v>6</v>
      </c>
      <c r="C14" s="41" t="s">
        <v>329</v>
      </c>
      <c r="D14" s="124"/>
      <c r="E14" s="119"/>
      <c r="F14" s="124"/>
      <c r="G14" s="125"/>
      <c r="H14" s="118"/>
      <c r="I14" s="125"/>
      <c r="J14" s="49"/>
      <c r="K14" s="118"/>
      <c r="L14" s="220"/>
      <c r="M14" s="125"/>
      <c r="N14" s="118"/>
      <c r="O14" s="220"/>
      <c r="P14" s="220"/>
      <c r="Q14" s="573"/>
      <c r="R14" s="573"/>
      <c r="S14" s="573"/>
      <c r="T14" s="220"/>
      <c r="U14" s="119"/>
    </row>
    <row r="15" spans="1:127" s="2" customFormat="1" ht="18.600000000000001" customHeight="1" x14ac:dyDescent="0.3">
      <c r="B15" s="54">
        <v>7</v>
      </c>
      <c r="C15" s="55" t="s">
        <v>336</v>
      </c>
      <c r="D15" s="530" t="s">
        <v>1204</v>
      </c>
      <c r="E15" s="121"/>
      <c r="F15" s="120" t="s">
        <v>1205</v>
      </c>
      <c r="G15" s="121" t="s">
        <v>1206</v>
      </c>
      <c r="H15" s="120" t="s">
        <v>1207</v>
      </c>
      <c r="I15" s="121"/>
      <c r="J15" s="57"/>
      <c r="K15" s="120" t="s">
        <v>230</v>
      </c>
      <c r="L15" s="222" t="s">
        <v>232</v>
      </c>
      <c r="M15" s="458" t="s">
        <v>1191</v>
      </c>
      <c r="N15" s="120" t="s">
        <v>237</v>
      </c>
      <c r="O15" s="222" t="s">
        <v>239</v>
      </c>
      <c r="P15" s="222"/>
      <c r="Q15" s="575"/>
      <c r="R15" s="575"/>
      <c r="S15" s="575"/>
      <c r="T15" s="222"/>
      <c r="U15" s="121"/>
    </row>
    <row r="16" spans="1:127" s="2" customFormat="1" ht="18.600000000000001" customHeight="1" thickBot="1" x14ac:dyDescent="0.35">
      <c r="B16" s="193">
        <v>7</v>
      </c>
      <c r="C16" s="195" t="s">
        <v>336</v>
      </c>
      <c r="D16" s="529"/>
      <c r="E16" s="198"/>
      <c r="F16" s="197" t="s">
        <v>1205</v>
      </c>
      <c r="G16" s="198" t="s">
        <v>1208</v>
      </c>
      <c r="H16" s="197" t="s">
        <v>1209</v>
      </c>
      <c r="I16" s="198" t="s">
        <v>1208</v>
      </c>
      <c r="J16" s="196"/>
      <c r="K16" s="197" t="s">
        <v>230</v>
      </c>
      <c r="L16" s="217" t="s">
        <v>232</v>
      </c>
      <c r="M16" s="461" t="s">
        <v>1191</v>
      </c>
      <c r="N16" s="197" t="s">
        <v>1210</v>
      </c>
      <c r="O16" s="217" t="s">
        <v>239</v>
      </c>
      <c r="P16" s="217"/>
      <c r="Q16" s="569"/>
      <c r="R16" s="569"/>
      <c r="S16" s="569"/>
      <c r="T16" s="217"/>
      <c r="U16" s="198"/>
    </row>
    <row r="17" spans="1:128" s="2" customFormat="1" ht="18.600000000000001" customHeight="1" thickBot="1" x14ac:dyDescent="0.35">
      <c r="B17" s="40">
        <v>8</v>
      </c>
      <c r="C17" s="41" t="s">
        <v>344</v>
      </c>
      <c r="D17" s="532"/>
      <c r="E17" s="125"/>
      <c r="F17" s="124"/>
      <c r="G17" s="125"/>
      <c r="H17" s="124"/>
      <c r="I17" s="125"/>
      <c r="J17" s="39"/>
      <c r="K17" s="124"/>
      <c r="L17" s="221"/>
      <c r="M17" s="462"/>
      <c r="N17" s="124"/>
      <c r="O17" s="221"/>
      <c r="P17" s="221"/>
      <c r="Q17" s="525"/>
      <c r="R17" s="525"/>
      <c r="S17" s="525"/>
      <c r="T17" s="221"/>
      <c r="U17" s="125"/>
    </row>
    <row r="18" spans="1:128" s="2" customFormat="1" ht="18.600000000000001" customHeight="1" thickBot="1" x14ac:dyDescent="0.35">
      <c r="B18" s="37">
        <v>9</v>
      </c>
      <c r="C18" s="38" t="s">
        <v>351</v>
      </c>
      <c r="D18" s="533" t="s">
        <v>1204</v>
      </c>
      <c r="E18" s="107"/>
      <c r="F18" s="106" t="s">
        <v>1205</v>
      </c>
      <c r="G18" s="107" t="s">
        <v>1211</v>
      </c>
      <c r="H18" s="106" t="s">
        <v>1207</v>
      </c>
      <c r="I18" s="107" t="s">
        <v>1212</v>
      </c>
      <c r="J18" s="36"/>
      <c r="K18" s="106"/>
      <c r="L18" s="209"/>
      <c r="M18" s="463"/>
      <c r="N18" s="106"/>
      <c r="O18" s="209"/>
      <c r="P18" s="209"/>
      <c r="Q18" s="558"/>
      <c r="R18" s="558"/>
      <c r="S18" s="558"/>
      <c r="T18" s="209"/>
      <c r="U18" s="107"/>
    </row>
    <row r="19" spans="1:128" s="9" customFormat="1" ht="18.600000000000001" customHeight="1" thickBot="1" x14ac:dyDescent="0.35">
      <c r="A19" s="2"/>
      <c r="B19" s="40">
        <v>10</v>
      </c>
      <c r="C19" s="42" t="s">
        <v>361</v>
      </c>
      <c r="D19" s="534" t="s">
        <v>1204</v>
      </c>
      <c r="E19" s="125"/>
      <c r="F19" s="124" t="s">
        <v>1205</v>
      </c>
      <c r="G19" s="125"/>
      <c r="H19" s="124" t="s">
        <v>1207</v>
      </c>
      <c r="I19" s="125"/>
      <c r="J19" s="39"/>
      <c r="K19" s="124" t="s">
        <v>230</v>
      </c>
      <c r="L19" s="221" t="s">
        <v>232</v>
      </c>
      <c r="M19" s="464"/>
      <c r="N19" s="39"/>
      <c r="O19" s="39"/>
      <c r="P19" s="39"/>
      <c r="Q19" s="90"/>
      <c r="R19" s="90"/>
      <c r="S19" s="90"/>
      <c r="T19" s="39"/>
      <c r="U19" s="711"/>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row>
    <row r="20" spans="1:128" s="2" customFormat="1" ht="18.600000000000001" customHeight="1" thickBot="1" x14ac:dyDescent="0.35">
      <c r="B20" s="37">
        <v>11</v>
      </c>
      <c r="C20" s="38" t="s">
        <v>368</v>
      </c>
      <c r="D20" s="533"/>
      <c r="E20" s="107"/>
      <c r="F20" s="106"/>
      <c r="G20" s="107"/>
      <c r="H20" s="106"/>
      <c r="I20" s="107"/>
      <c r="J20" s="36" t="s">
        <v>1178</v>
      </c>
      <c r="K20" s="106"/>
      <c r="L20" s="209"/>
      <c r="M20" s="463"/>
      <c r="N20" s="48"/>
      <c r="O20" s="48"/>
      <c r="P20" s="48"/>
      <c r="Q20" s="72" t="s">
        <v>243</v>
      </c>
      <c r="R20" s="72" t="s">
        <v>1181</v>
      </c>
      <c r="S20" s="72"/>
      <c r="T20" s="36"/>
      <c r="U20" s="81"/>
    </row>
    <row r="21" spans="1:128" s="5" customFormat="1" ht="18.600000000000001" customHeight="1" thickBot="1" x14ac:dyDescent="0.4">
      <c r="A21" s="1"/>
      <c r="B21" s="1241">
        <v>13</v>
      </c>
      <c r="C21" s="1242" t="s">
        <v>381</v>
      </c>
      <c r="D21" s="1243"/>
      <c r="E21" s="1244" t="s">
        <v>1213</v>
      </c>
      <c r="F21" s="1245"/>
      <c r="G21" s="1244"/>
      <c r="H21" s="1245"/>
      <c r="I21" s="1244"/>
      <c r="J21" s="1246" t="s">
        <v>1178</v>
      </c>
      <c r="K21" s="1245"/>
      <c r="L21" s="1247" t="s">
        <v>232</v>
      </c>
      <c r="M21" s="1248"/>
      <c r="N21" s="1246"/>
      <c r="O21" s="1246" t="s">
        <v>239</v>
      </c>
      <c r="P21" s="1246"/>
      <c r="Q21" s="1249"/>
      <c r="R21" s="1249"/>
      <c r="S21" s="1249"/>
      <c r="T21" s="1246"/>
      <c r="U21" s="1250"/>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row>
    <row r="22" spans="1:128" s="5" customFormat="1" ht="18.600000000000001" customHeight="1" x14ac:dyDescent="0.35">
      <c r="A22" s="1"/>
      <c r="B22" s="187">
        <v>12</v>
      </c>
      <c r="C22" s="200" t="s">
        <v>373</v>
      </c>
      <c r="D22" s="527"/>
      <c r="E22" s="190"/>
      <c r="F22" s="189"/>
      <c r="G22" s="190"/>
      <c r="H22" s="189"/>
      <c r="I22" s="190"/>
      <c r="J22" s="186" t="s">
        <v>1178</v>
      </c>
      <c r="K22" s="189" t="s">
        <v>230</v>
      </c>
      <c r="L22" s="215"/>
      <c r="M22" s="473"/>
      <c r="N22" s="202"/>
      <c r="O22" s="202"/>
      <c r="P22" s="202"/>
      <c r="Q22" s="191" t="s">
        <v>243</v>
      </c>
      <c r="R22" s="191" t="s">
        <v>1185</v>
      </c>
      <c r="S22" s="191"/>
      <c r="T22" s="186"/>
      <c r="U22" s="714" t="s">
        <v>1214</v>
      </c>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row>
    <row r="23" spans="1:128" s="5" customFormat="1" ht="18.600000000000001" customHeight="1" x14ac:dyDescent="0.35">
      <c r="A23" s="1"/>
      <c r="B23" s="324"/>
      <c r="C23" s="325"/>
      <c r="D23" s="543"/>
      <c r="E23" s="327"/>
      <c r="F23" s="326"/>
      <c r="G23" s="327"/>
      <c r="H23" s="326"/>
      <c r="I23" s="327"/>
      <c r="J23" s="328"/>
      <c r="K23" s="326"/>
      <c r="L23" s="299"/>
      <c r="M23" s="477"/>
      <c r="N23" s="1065"/>
      <c r="O23" s="1065"/>
      <c r="P23" s="1065"/>
      <c r="Q23" s="329"/>
      <c r="R23" s="329" t="s">
        <v>1181</v>
      </c>
      <c r="S23" s="329"/>
      <c r="T23" s="328"/>
      <c r="U23" s="720"/>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row>
    <row r="24" spans="1:128" s="3" customFormat="1" ht="18.600000000000001" customHeight="1" thickBot="1" x14ac:dyDescent="0.35">
      <c r="A24" s="4"/>
      <c r="B24" s="68">
        <v>12</v>
      </c>
      <c r="C24" s="70" t="s">
        <v>373</v>
      </c>
      <c r="D24" s="542"/>
      <c r="E24" s="136"/>
      <c r="F24" s="135"/>
      <c r="G24" s="136"/>
      <c r="H24" s="135"/>
      <c r="I24" s="136"/>
      <c r="J24" s="71"/>
      <c r="K24" s="135" t="s">
        <v>230</v>
      </c>
      <c r="L24" s="226"/>
      <c r="M24" s="476"/>
      <c r="N24" s="1251"/>
      <c r="O24" s="1251"/>
      <c r="P24" s="1251"/>
      <c r="Q24" s="96"/>
      <c r="R24" s="96"/>
      <c r="S24" s="96" t="s">
        <v>247</v>
      </c>
      <c r="T24" s="71"/>
      <c r="U24" s="721" t="s">
        <v>1214</v>
      </c>
      <c r="V24" s="800"/>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780"/>
    </row>
    <row r="25" spans="1:128" s="4" customFormat="1" ht="18.600000000000001" customHeight="1" thickBot="1" x14ac:dyDescent="0.35">
      <c r="B25" s="166">
        <v>14</v>
      </c>
      <c r="C25" s="169" t="s">
        <v>1151</v>
      </c>
      <c r="D25" s="535" t="s">
        <v>1215</v>
      </c>
      <c r="E25" s="172"/>
      <c r="F25" s="171" t="s">
        <v>1216</v>
      </c>
      <c r="G25" s="172" t="s">
        <v>1217</v>
      </c>
      <c r="H25" s="171" t="s">
        <v>1218</v>
      </c>
      <c r="I25" s="172" t="s">
        <v>1219</v>
      </c>
      <c r="J25" s="170"/>
      <c r="K25" s="171" t="s">
        <v>230</v>
      </c>
      <c r="L25" s="210" t="s">
        <v>232</v>
      </c>
      <c r="M25" s="465" t="s">
        <v>1191</v>
      </c>
      <c r="N25" s="170" t="s">
        <v>1210</v>
      </c>
      <c r="O25" s="170" t="s">
        <v>239</v>
      </c>
      <c r="P25" s="170"/>
      <c r="Q25" s="173"/>
      <c r="R25" s="173"/>
      <c r="S25" s="173"/>
      <c r="T25" s="170"/>
      <c r="U25" s="1128"/>
      <c r="V25" s="800"/>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47"/>
    </row>
    <row r="26" spans="1:128" s="5" customFormat="1" ht="18.600000000000001" customHeight="1" x14ac:dyDescent="0.35">
      <c r="A26" s="1"/>
      <c r="B26" s="187">
        <v>15</v>
      </c>
      <c r="C26" s="200" t="s">
        <v>397</v>
      </c>
      <c r="D26" s="527" t="s">
        <v>1220</v>
      </c>
      <c r="E26" s="190"/>
      <c r="F26" s="189" t="s">
        <v>1197</v>
      </c>
      <c r="G26" s="127" t="s">
        <v>1202</v>
      </c>
      <c r="H26" s="189" t="s">
        <v>1199</v>
      </c>
      <c r="I26" s="190" t="s">
        <v>1200</v>
      </c>
      <c r="J26" s="186"/>
      <c r="K26" s="189" t="s">
        <v>230</v>
      </c>
      <c r="L26" s="215"/>
      <c r="M26" s="473"/>
      <c r="N26" s="186"/>
      <c r="O26" s="186" t="s">
        <v>239</v>
      </c>
      <c r="P26" s="186"/>
      <c r="Q26" s="191"/>
      <c r="R26" s="191"/>
      <c r="S26" s="191"/>
      <c r="T26" s="186"/>
      <c r="U26" s="714"/>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row>
    <row r="27" spans="1:128" s="5" customFormat="1" ht="18.600000000000001" customHeight="1" thickBot="1" x14ac:dyDescent="0.4">
      <c r="A27" s="1"/>
      <c r="B27" s="51">
        <v>15</v>
      </c>
      <c r="C27" s="52" t="s">
        <v>397</v>
      </c>
      <c r="D27" s="538" t="s">
        <v>1221</v>
      </c>
      <c r="E27" s="123"/>
      <c r="F27" s="122" t="s">
        <v>1221</v>
      </c>
      <c r="G27" s="129" t="s">
        <v>1222</v>
      </c>
      <c r="H27" s="122" t="s">
        <v>1223</v>
      </c>
      <c r="I27" s="123" t="s">
        <v>1224</v>
      </c>
      <c r="J27" s="53"/>
      <c r="K27" s="122" t="s">
        <v>230</v>
      </c>
      <c r="L27" s="225"/>
      <c r="M27" s="468"/>
      <c r="N27" s="53"/>
      <c r="O27" s="53" t="s">
        <v>239</v>
      </c>
      <c r="P27" s="53"/>
      <c r="Q27" s="93"/>
      <c r="R27" s="93"/>
      <c r="S27" s="93"/>
      <c r="T27" s="53"/>
      <c r="U27" s="713"/>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row>
    <row r="28" spans="1:128" ht="18.600000000000001" customHeight="1" thickBot="1" x14ac:dyDescent="0.4">
      <c r="B28" s="44">
        <v>16</v>
      </c>
      <c r="C28" s="43" t="s">
        <v>403</v>
      </c>
      <c r="D28" s="534"/>
      <c r="E28" s="125"/>
      <c r="F28" s="124"/>
      <c r="G28" s="125"/>
      <c r="H28" s="124"/>
      <c r="I28" s="125"/>
      <c r="J28" s="39"/>
      <c r="K28" s="124"/>
      <c r="L28" s="221"/>
      <c r="M28" s="464"/>
      <c r="N28" s="39"/>
      <c r="O28" s="39"/>
      <c r="P28" s="39"/>
      <c r="Q28" s="90"/>
      <c r="R28" s="90"/>
      <c r="S28" s="90"/>
      <c r="T28" s="39"/>
      <c r="U28" s="711"/>
    </row>
    <row r="29" spans="1:128" s="2" customFormat="1" ht="18.600000000000001" customHeight="1" thickBot="1" x14ac:dyDescent="0.35">
      <c r="B29" s="187">
        <v>17</v>
      </c>
      <c r="C29" s="188" t="s">
        <v>410</v>
      </c>
      <c r="D29" s="189"/>
      <c r="E29" s="190"/>
      <c r="F29" s="189"/>
      <c r="G29" s="190"/>
      <c r="H29" s="189"/>
      <c r="I29" s="190"/>
      <c r="J29" s="186" t="s">
        <v>1178</v>
      </c>
      <c r="K29" s="189" t="s">
        <v>230</v>
      </c>
      <c r="L29" s="215" t="s">
        <v>232</v>
      </c>
      <c r="M29" s="190" t="s">
        <v>1191</v>
      </c>
      <c r="N29" s="202"/>
      <c r="O29" s="202"/>
      <c r="P29" s="202"/>
      <c r="Q29" s="191"/>
      <c r="R29" s="191"/>
      <c r="S29" s="191" t="s">
        <v>247</v>
      </c>
      <c r="T29" s="186"/>
      <c r="U29" s="714"/>
    </row>
    <row r="30" spans="1:128" ht="18.600000000000001" customHeight="1" x14ac:dyDescent="0.35">
      <c r="B30" s="27">
        <v>18</v>
      </c>
      <c r="C30" s="28" t="s">
        <v>417</v>
      </c>
      <c r="D30" s="539"/>
      <c r="E30" s="113"/>
      <c r="F30" s="112" t="s">
        <v>1216</v>
      </c>
      <c r="G30" s="132"/>
      <c r="H30" s="112" t="s">
        <v>1218</v>
      </c>
      <c r="I30" s="113" t="s">
        <v>1219</v>
      </c>
      <c r="J30" s="31"/>
      <c r="K30" s="112"/>
      <c r="L30" s="218"/>
      <c r="M30" s="469"/>
      <c r="N30" s="31"/>
      <c r="O30" s="31"/>
      <c r="P30" s="31"/>
      <c r="Q30" s="91"/>
      <c r="R30" s="91"/>
      <c r="S30" s="91"/>
      <c r="T30" s="31"/>
      <c r="U30" s="715"/>
    </row>
    <row r="31" spans="1:128" ht="18.600000000000001" customHeight="1" thickBot="1" x14ac:dyDescent="0.4">
      <c r="B31" s="61">
        <v>18</v>
      </c>
      <c r="C31" s="62" t="s">
        <v>417</v>
      </c>
      <c r="D31" s="536"/>
      <c r="E31" s="131"/>
      <c r="F31" s="130" t="s">
        <v>1187</v>
      </c>
      <c r="G31" s="111" t="s">
        <v>1225</v>
      </c>
      <c r="H31" s="130" t="s">
        <v>1226</v>
      </c>
      <c r="I31" s="131"/>
      <c r="J31" s="65"/>
      <c r="K31" s="130"/>
      <c r="L31" s="213"/>
      <c r="M31" s="466"/>
      <c r="N31" s="65"/>
      <c r="O31" s="65"/>
      <c r="P31" s="65"/>
      <c r="Q31" s="94"/>
      <c r="R31" s="94"/>
      <c r="S31" s="94"/>
      <c r="T31" s="65"/>
      <c r="U31" s="716"/>
    </row>
    <row r="32" spans="1:128" ht="18.600000000000001" customHeight="1" thickBot="1" x14ac:dyDescent="0.4">
      <c r="B32" s="46">
        <v>19</v>
      </c>
      <c r="C32" s="35" t="s">
        <v>424</v>
      </c>
      <c r="D32" s="533" t="s">
        <v>1204</v>
      </c>
      <c r="E32" s="107"/>
      <c r="F32" s="106" t="s">
        <v>1205</v>
      </c>
      <c r="G32" s="107" t="s">
        <v>1208</v>
      </c>
      <c r="H32" s="106" t="s">
        <v>1209</v>
      </c>
      <c r="I32" s="107" t="s">
        <v>1208</v>
      </c>
      <c r="J32" s="36"/>
      <c r="K32" s="106"/>
      <c r="L32" s="209"/>
      <c r="M32" s="463"/>
      <c r="N32" s="36"/>
      <c r="O32" s="36"/>
      <c r="P32" s="36"/>
      <c r="Q32" s="72"/>
      <c r="R32" s="72"/>
      <c r="S32" s="72"/>
      <c r="T32" s="36"/>
      <c r="U32" s="81"/>
    </row>
    <row r="33" spans="1:127" s="5" customFormat="1" ht="18.600000000000001" customHeight="1" x14ac:dyDescent="0.35">
      <c r="A33" s="1"/>
      <c r="B33" s="321">
        <v>20</v>
      </c>
      <c r="C33" s="167" t="s">
        <v>431</v>
      </c>
      <c r="D33" s="535" t="s">
        <v>1196</v>
      </c>
      <c r="E33" s="172"/>
      <c r="F33" s="171" t="s">
        <v>1197</v>
      </c>
      <c r="G33" s="172" t="s">
        <v>1198</v>
      </c>
      <c r="H33" s="171" t="s">
        <v>1199</v>
      </c>
      <c r="I33" s="172" t="s">
        <v>1227</v>
      </c>
      <c r="J33" s="170"/>
      <c r="K33" s="171"/>
      <c r="L33" s="210"/>
      <c r="M33" s="465"/>
      <c r="N33" s="170"/>
      <c r="O33" s="170" t="s">
        <v>239</v>
      </c>
      <c r="P33" s="170"/>
      <c r="Q33" s="173"/>
      <c r="R33" s="173"/>
      <c r="S33" s="173"/>
      <c r="T33" s="170"/>
      <c r="U33" s="1128"/>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row>
    <row r="34" spans="1:127" s="9" customFormat="1" ht="18.600000000000001" customHeight="1" thickBot="1" x14ac:dyDescent="0.4">
      <c r="A34" s="2"/>
      <c r="B34" s="61">
        <v>20</v>
      </c>
      <c r="C34" s="64" t="s">
        <v>431</v>
      </c>
      <c r="D34" s="536"/>
      <c r="E34" s="131"/>
      <c r="F34" s="130" t="s">
        <v>1197</v>
      </c>
      <c r="G34" s="131" t="s">
        <v>1202</v>
      </c>
      <c r="H34" s="130" t="s">
        <v>1199</v>
      </c>
      <c r="I34" s="131" t="s">
        <v>1200</v>
      </c>
      <c r="J34" s="65"/>
      <c r="K34" s="130"/>
      <c r="L34" s="213"/>
      <c r="M34" s="466"/>
      <c r="N34" s="65"/>
      <c r="O34" s="65" t="s">
        <v>239</v>
      </c>
      <c r="P34" s="65"/>
      <c r="Q34" s="94"/>
      <c r="R34" s="94"/>
      <c r="S34" s="94"/>
      <c r="T34" s="65"/>
      <c r="U34" s="716"/>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row>
    <row r="35" spans="1:127" s="5" customFormat="1" ht="18.600000000000001" customHeight="1" thickBot="1" x14ac:dyDescent="0.4">
      <c r="A35" s="1"/>
      <c r="B35" s="829">
        <v>21</v>
      </c>
      <c r="C35" s="937" t="s">
        <v>438</v>
      </c>
      <c r="D35" s="1060" t="s">
        <v>1204</v>
      </c>
      <c r="E35" s="746" t="s">
        <v>1228</v>
      </c>
      <c r="F35" s="830" t="s">
        <v>1205</v>
      </c>
      <c r="G35" s="746" t="s">
        <v>1206</v>
      </c>
      <c r="H35" s="830" t="s">
        <v>1207</v>
      </c>
      <c r="I35" s="746" t="s">
        <v>1212</v>
      </c>
      <c r="J35" s="914"/>
      <c r="K35" s="830"/>
      <c r="L35" s="298" t="s">
        <v>232</v>
      </c>
      <c r="M35" s="1064"/>
      <c r="N35" s="914" t="s">
        <v>1210</v>
      </c>
      <c r="O35" s="914" t="s">
        <v>239</v>
      </c>
      <c r="P35" s="914"/>
      <c r="Q35" s="1068"/>
      <c r="R35" s="1068"/>
      <c r="S35" s="1068"/>
      <c r="T35" s="914"/>
      <c r="U35" s="1072"/>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row>
    <row r="36" spans="1:127" s="5" customFormat="1" ht="18.600000000000001" customHeight="1" x14ac:dyDescent="0.35">
      <c r="A36" s="1"/>
      <c r="B36" s="27">
        <v>22</v>
      </c>
      <c r="C36" s="30" t="s">
        <v>443</v>
      </c>
      <c r="D36" s="539"/>
      <c r="E36" s="113"/>
      <c r="F36" s="112"/>
      <c r="G36" s="113"/>
      <c r="H36" s="112"/>
      <c r="I36" s="113"/>
      <c r="J36" s="31" t="s">
        <v>1178</v>
      </c>
      <c r="K36" s="112"/>
      <c r="L36" s="218"/>
      <c r="M36" s="469"/>
      <c r="N36" s="1252"/>
      <c r="O36" s="1252"/>
      <c r="P36" s="1252"/>
      <c r="Q36" s="91" t="s">
        <v>243</v>
      </c>
      <c r="R36" s="91"/>
      <c r="S36" s="91"/>
      <c r="T36" s="31"/>
      <c r="U36" s="715"/>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row>
    <row r="37" spans="1:127" ht="18.600000000000001" customHeight="1" thickBot="1" x14ac:dyDescent="0.4">
      <c r="B37" s="340">
        <v>22</v>
      </c>
      <c r="C37" s="341" t="s">
        <v>443</v>
      </c>
      <c r="D37" s="545"/>
      <c r="E37" s="148"/>
      <c r="F37" s="147"/>
      <c r="G37" s="148"/>
      <c r="H37" s="147"/>
      <c r="I37" s="148"/>
      <c r="J37" s="342"/>
      <c r="K37" s="147"/>
      <c r="L37" s="232"/>
      <c r="M37" s="479"/>
      <c r="N37" s="1253"/>
      <c r="O37" s="1253"/>
      <c r="P37" s="1253"/>
      <c r="Q37" s="1254"/>
      <c r="R37" s="1254"/>
      <c r="S37" s="1254" t="s">
        <v>247</v>
      </c>
      <c r="T37" s="342"/>
      <c r="U37" s="1255"/>
    </row>
    <row r="38" spans="1:127" ht="18.600000000000001" customHeight="1" thickBot="1" x14ac:dyDescent="0.4">
      <c r="B38" s="46">
        <v>23</v>
      </c>
      <c r="C38" s="35" t="s">
        <v>1152</v>
      </c>
      <c r="D38" s="533"/>
      <c r="E38" s="107"/>
      <c r="F38" s="106"/>
      <c r="G38" s="107"/>
      <c r="H38" s="106"/>
      <c r="I38" s="107"/>
      <c r="J38" s="36"/>
      <c r="K38" s="106"/>
      <c r="L38" s="209"/>
      <c r="M38" s="463"/>
      <c r="N38" s="36"/>
      <c r="O38" s="36"/>
      <c r="P38" s="36"/>
      <c r="Q38" s="72"/>
      <c r="R38" s="72"/>
      <c r="S38" s="72"/>
      <c r="T38" s="36"/>
      <c r="U38" s="81"/>
    </row>
    <row r="39" spans="1:127" ht="18.600000000000001" customHeight="1" thickBot="1" x14ac:dyDescent="0.4">
      <c r="B39" s="44">
        <v>24</v>
      </c>
      <c r="C39" s="45" t="s">
        <v>449</v>
      </c>
      <c r="D39" s="534"/>
      <c r="E39" s="125"/>
      <c r="F39" s="124"/>
      <c r="G39" s="125"/>
      <c r="H39" s="124"/>
      <c r="I39" s="125"/>
      <c r="J39" s="39"/>
      <c r="K39" s="124"/>
      <c r="L39" s="221"/>
      <c r="M39" s="464"/>
      <c r="N39" s="39"/>
      <c r="O39" s="39"/>
      <c r="P39" s="39"/>
      <c r="Q39" s="90"/>
      <c r="R39" s="90"/>
      <c r="S39" s="90"/>
      <c r="T39" s="39"/>
      <c r="U39" s="711"/>
    </row>
    <row r="40" spans="1:127" ht="18.600000000000001" customHeight="1" thickBot="1" x14ac:dyDescent="0.4">
      <c r="B40" s="1428">
        <v>107</v>
      </c>
      <c r="C40" s="1429" t="s">
        <v>456</v>
      </c>
      <c r="D40" s="1430" t="s">
        <v>1186</v>
      </c>
      <c r="E40" s="747"/>
      <c r="F40" s="769" t="s">
        <v>1187</v>
      </c>
      <c r="G40" s="747" t="s">
        <v>1193</v>
      </c>
      <c r="H40" s="769" t="s">
        <v>1189</v>
      </c>
      <c r="I40" s="747" t="s">
        <v>1194</v>
      </c>
      <c r="J40" s="1431"/>
      <c r="K40" s="769"/>
      <c r="L40" s="296"/>
      <c r="M40" s="1432"/>
      <c r="N40" s="1431" t="s">
        <v>237</v>
      </c>
      <c r="O40" s="1431" t="s">
        <v>239</v>
      </c>
      <c r="P40" s="1431"/>
      <c r="Q40" s="1433"/>
      <c r="R40" s="1433"/>
      <c r="S40" s="1433"/>
      <c r="T40" s="1431"/>
      <c r="U40" s="1434"/>
    </row>
    <row r="41" spans="1:127" ht="18.600000000000001" customHeight="1" x14ac:dyDescent="0.35">
      <c r="B41" s="1134">
        <v>28</v>
      </c>
      <c r="C41" s="1135" t="s">
        <v>486</v>
      </c>
      <c r="D41" s="1136"/>
      <c r="E41" s="1137" t="s">
        <v>1183</v>
      </c>
      <c r="F41" s="1138"/>
      <c r="G41" s="1137"/>
      <c r="H41" s="1138"/>
      <c r="I41" s="1137"/>
      <c r="J41" s="1139" t="s">
        <v>1184</v>
      </c>
      <c r="K41" s="1138"/>
      <c r="L41" s="1140"/>
      <c r="M41" s="1141"/>
      <c r="N41" s="1139"/>
      <c r="O41" s="1139" t="s">
        <v>239</v>
      </c>
      <c r="P41" s="1139"/>
      <c r="Q41" s="1142"/>
      <c r="R41" s="1142"/>
      <c r="S41" s="1142"/>
      <c r="T41" s="1139"/>
      <c r="U41" s="1143"/>
    </row>
    <row r="42" spans="1:127" ht="18.600000000000001" customHeight="1" x14ac:dyDescent="0.35">
      <c r="B42" s="73">
        <v>28</v>
      </c>
      <c r="C42" s="74" t="s">
        <v>486</v>
      </c>
      <c r="D42" s="528"/>
      <c r="E42" s="142" t="s">
        <v>1229</v>
      </c>
      <c r="F42" s="141"/>
      <c r="G42" s="142"/>
      <c r="H42" s="141"/>
      <c r="I42" s="142"/>
      <c r="J42" s="76"/>
      <c r="K42" s="141"/>
      <c r="L42" s="216"/>
      <c r="M42" s="460"/>
      <c r="N42" s="76"/>
      <c r="O42" s="76" t="s">
        <v>239</v>
      </c>
      <c r="P42" s="76"/>
      <c r="Q42" s="97"/>
      <c r="R42" s="97"/>
      <c r="S42" s="97"/>
      <c r="T42" s="76"/>
      <c r="U42" s="717"/>
    </row>
    <row r="43" spans="1:127" ht="18.600000000000001" customHeight="1" thickBot="1" x14ac:dyDescent="0.4">
      <c r="B43" s="1144">
        <v>28</v>
      </c>
      <c r="C43" s="1145" t="s">
        <v>486</v>
      </c>
      <c r="D43" s="1146"/>
      <c r="E43" s="1147" t="s">
        <v>1230</v>
      </c>
      <c r="F43" s="1148"/>
      <c r="G43" s="1147"/>
      <c r="H43" s="1148"/>
      <c r="I43" s="1147"/>
      <c r="J43" s="1149"/>
      <c r="K43" s="1148"/>
      <c r="L43" s="1150"/>
      <c r="M43" s="1151"/>
      <c r="N43" s="1152"/>
      <c r="O43" s="1152" t="s">
        <v>239</v>
      </c>
      <c r="P43" s="1152"/>
      <c r="Q43" s="1153"/>
      <c r="R43" s="1153"/>
      <c r="S43" s="1153"/>
      <c r="T43" s="1152"/>
      <c r="U43" s="1154"/>
    </row>
    <row r="44" spans="1:127" ht="18.600000000000001" customHeight="1" x14ac:dyDescent="0.35">
      <c r="B44" s="27">
        <v>27</v>
      </c>
      <c r="C44" s="28" t="s">
        <v>478</v>
      </c>
      <c r="D44" s="539" t="s">
        <v>1204</v>
      </c>
      <c r="E44" s="113" t="s">
        <v>1231</v>
      </c>
      <c r="F44" s="112" t="s">
        <v>1205</v>
      </c>
      <c r="G44" s="113" t="s">
        <v>1206</v>
      </c>
      <c r="H44" s="112" t="s">
        <v>1207</v>
      </c>
      <c r="I44" s="113" t="s">
        <v>1231</v>
      </c>
      <c r="J44" s="31"/>
      <c r="K44" s="112" t="s">
        <v>230</v>
      </c>
      <c r="L44" s="218"/>
      <c r="M44" s="469"/>
      <c r="N44" s="31" t="s">
        <v>1210</v>
      </c>
      <c r="O44" s="31" t="s">
        <v>239</v>
      </c>
      <c r="P44" s="31"/>
      <c r="Q44" s="91" t="s">
        <v>243</v>
      </c>
      <c r="R44" s="91"/>
      <c r="S44" s="91"/>
      <c r="T44" s="31"/>
      <c r="U44" s="715"/>
    </row>
    <row r="45" spans="1:127" s="5" customFormat="1" ht="18.600000000000001" customHeight="1" thickBot="1" x14ac:dyDescent="0.4">
      <c r="A45" s="1"/>
      <c r="B45" s="175">
        <v>27</v>
      </c>
      <c r="C45" s="176" t="s">
        <v>478</v>
      </c>
      <c r="D45" s="536"/>
      <c r="E45" s="131"/>
      <c r="F45" s="130"/>
      <c r="G45" s="131"/>
      <c r="H45" s="130"/>
      <c r="I45" s="131"/>
      <c r="J45" s="65" t="s">
        <v>1178</v>
      </c>
      <c r="K45" s="130" t="s">
        <v>230</v>
      </c>
      <c r="L45" s="213"/>
      <c r="M45" s="466"/>
      <c r="N45" s="65" t="s">
        <v>1210</v>
      </c>
      <c r="O45" s="65" t="s">
        <v>239</v>
      </c>
      <c r="P45" s="65"/>
      <c r="Q45" s="94" t="s">
        <v>243</v>
      </c>
      <c r="R45" s="94" t="s">
        <v>1181</v>
      </c>
      <c r="S45" s="94"/>
      <c r="T45" s="65"/>
      <c r="U45" s="716"/>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row>
    <row r="46" spans="1:127" s="5" customFormat="1" ht="18.600000000000001" customHeight="1" x14ac:dyDescent="0.35">
      <c r="A46" s="1"/>
      <c r="B46" s="54">
        <v>105</v>
      </c>
      <c r="C46" s="55" t="s">
        <v>1154</v>
      </c>
      <c r="D46" s="530" t="s">
        <v>1232</v>
      </c>
      <c r="E46" s="121"/>
      <c r="F46" s="120" t="s">
        <v>1233</v>
      </c>
      <c r="G46" s="121" t="s">
        <v>1234</v>
      </c>
      <c r="H46" s="120" t="s">
        <v>1235</v>
      </c>
      <c r="I46" s="121" t="s">
        <v>1236</v>
      </c>
      <c r="J46" s="57"/>
      <c r="K46" s="120" t="s">
        <v>230</v>
      </c>
      <c r="L46" s="222"/>
      <c r="M46" s="458" t="s">
        <v>1191</v>
      </c>
      <c r="N46" s="57" t="s">
        <v>237</v>
      </c>
      <c r="O46" s="57" t="s">
        <v>239</v>
      </c>
      <c r="P46" s="57" t="s">
        <v>241</v>
      </c>
      <c r="Q46" s="92"/>
      <c r="R46" s="92"/>
      <c r="S46" s="92"/>
      <c r="T46" s="57"/>
      <c r="U46" s="712"/>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row>
    <row r="47" spans="1:127" ht="18.600000000000001" customHeight="1" x14ac:dyDescent="0.35">
      <c r="B47" s="77">
        <v>106</v>
      </c>
      <c r="C47" s="78" t="s">
        <v>1154</v>
      </c>
      <c r="D47" s="531"/>
      <c r="E47" s="144"/>
      <c r="F47" s="143" t="s">
        <v>1233</v>
      </c>
      <c r="G47" s="144" t="s">
        <v>1234</v>
      </c>
      <c r="H47" s="143" t="s">
        <v>1235</v>
      </c>
      <c r="I47" s="144" t="s">
        <v>1236</v>
      </c>
      <c r="J47" s="79"/>
      <c r="K47" s="143" t="s">
        <v>230</v>
      </c>
      <c r="L47" s="223"/>
      <c r="M47" s="459" t="s">
        <v>1237</v>
      </c>
      <c r="N47" s="79" t="s">
        <v>237</v>
      </c>
      <c r="O47" s="79" t="s">
        <v>239</v>
      </c>
      <c r="P47" s="79" t="s">
        <v>241</v>
      </c>
      <c r="Q47" s="98"/>
      <c r="R47" s="98"/>
      <c r="S47" s="98"/>
      <c r="T47" s="79"/>
      <c r="U47" s="723"/>
    </row>
    <row r="48" spans="1:127" ht="18.600000000000001" customHeight="1" x14ac:dyDescent="0.35">
      <c r="B48" s="1162">
        <v>106</v>
      </c>
      <c r="C48" s="1163" t="s">
        <v>1154</v>
      </c>
      <c r="D48" s="1164"/>
      <c r="E48" s="1165"/>
      <c r="F48" s="1166" t="s">
        <v>1233</v>
      </c>
      <c r="G48" s="1165" t="s">
        <v>1234</v>
      </c>
      <c r="H48" s="1166" t="s">
        <v>1235</v>
      </c>
      <c r="I48" s="1165" t="s">
        <v>1236</v>
      </c>
      <c r="J48" s="1167"/>
      <c r="K48" s="1166" t="s">
        <v>230</v>
      </c>
      <c r="L48" s="1168"/>
      <c r="M48" s="1169" t="s">
        <v>1238</v>
      </c>
      <c r="N48" s="1167" t="s">
        <v>237</v>
      </c>
      <c r="O48" s="1167" t="s">
        <v>239</v>
      </c>
      <c r="P48" s="1167" t="s">
        <v>241</v>
      </c>
      <c r="Q48" s="1170"/>
      <c r="R48" s="1170"/>
      <c r="S48" s="1170"/>
      <c r="T48" s="1167"/>
      <c r="U48" s="1171"/>
    </row>
    <row r="49" spans="2:21" ht="18.600000000000001" customHeight="1" x14ac:dyDescent="0.35">
      <c r="B49" s="1172">
        <v>106</v>
      </c>
      <c r="C49" s="1173" t="s">
        <v>1154</v>
      </c>
      <c r="D49" s="1174"/>
      <c r="E49" s="1175"/>
      <c r="F49" s="1176" t="s">
        <v>1233</v>
      </c>
      <c r="G49" s="1175" t="s">
        <v>1234</v>
      </c>
      <c r="H49" s="1176" t="s">
        <v>1235</v>
      </c>
      <c r="I49" s="1175" t="s">
        <v>1239</v>
      </c>
      <c r="J49" s="1177"/>
      <c r="K49" s="1176" t="s">
        <v>230</v>
      </c>
      <c r="L49" s="1178"/>
      <c r="M49" s="1179" t="s">
        <v>1191</v>
      </c>
      <c r="N49" s="1177" t="s">
        <v>237</v>
      </c>
      <c r="O49" s="1177" t="s">
        <v>239</v>
      </c>
      <c r="P49" s="1177" t="s">
        <v>241</v>
      </c>
      <c r="Q49" s="1180"/>
      <c r="R49" s="1180"/>
      <c r="S49" s="1180"/>
      <c r="T49" s="1177"/>
      <c r="U49" s="1181"/>
    </row>
    <row r="50" spans="2:21" ht="18.600000000000001" customHeight="1" x14ac:dyDescent="0.35">
      <c r="B50" s="73">
        <v>106</v>
      </c>
      <c r="C50" s="74" t="s">
        <v>1154</v>
      </c>
      <c r="D50" s="528"/>
      <c r="E50" s="142"/>
      <c r="F50" s="141" t="s">
        <v>1233</v>
      </c>
      <c r="G50" s="142" t="s">
        <v>1234</v>
      </c>
      <c r="H50" s="141" t="s">
        <v>1235</v>
      </c>
      <c r="I50" s="142" t="s">
        <v>1239</v>
      </c>
      <c r="J50" s="76"/>
      <c r="K50" s="141" t="s">
        <v>230</v>
      </c>
      <c r="L50" s="216"/>
      <c r="M50" s="460" t="s">
        <v>1238</v>
      </c>
      <c r="N50" s="76" t="s">
        <v>237</v>
      </c>
      <c r="O50" s="76" t="s">
        <v>239</v>
      </c>
      <c r="P50" s="76" t="s">
        <v>241</v>
      </c>
      <c r="Q50" s="97"/>
      <c r="R50" s="97"/>
      <c r="S50" s="97"/>
      <c r="T50" s="76"/>
      <c r="U50" s="717"/>
    </row>
    <row r="51" spans="2:21" ht="18.600000000000001" customHeight="1" x14ac:dyDescent="0.35">
      <c r="B51" s="193">
        <v>106</v>
      </c>
      <c r="C51" s="195" t="s">
        <v>1154</v>
      </c>
      <c r="D51" s="529"/>
      <c r="E51" s="198"/>
      <c r="F51" s="197" t="s">
        <v>1233</v>
      </c>
      <c r="G51" s="198" t="s">
        <v>1234</v>
      </c>
      <c r="H51" s="197" t="s">
        <v>1235</v>
      </c>
      <c r="I51" s="198" t="s">
        <v>1239</v>
      </c>
      <c r="J51" s="196"/>
      <c r="K51" s="197" t="s">
        <v>230</v>
      </c>
      <c r="L51" s="217"/>
      <c r="M51" s="461" t="s">
        <v>1237</v>
      </c>
      <c r="N51" s="196" t="s">
        <v>237</v>
      </c>
      <c r="O51" s="196" t="s">
        <v>239</v>
      </c>
      <c r="P51" s="196" t="s">
        <v>241</v>
      </c>
      <c r="Q51" s="1182"/>
      <c r="R51" s="1182"/>
      <c r="S51" s="1182"/>
      <c r="T51" s="196"/>
      <c r="U51" s="1183"/>
    </row>
    <row r="52" spans="2:21" ht="18.600000000000001" customHeight="1" x14ac:dyDescent="0.35">
      <c r="B52" s="1155">
        <v>106</v>
      </c>
      <c r="C52" s="1156" t="s">
        <v>1154</v>
      </c>
      <c r="D52" s="1157" t="s">
        <v>1196</v>
      </c>
      <c r="E52" s="179"/>
      <c r="F52" s="178" t="s">
        <v>1197</v>
      </c>
      <c r="G52" s="179" t="s">
        <v>1198</v>
      </c>
      <c r="H52" s="178" t="s">
        <v>1199</v>
      </c>
      <c r="I52" s="179" t="s">
        <v>1227</v>
      </c>
      <c r="J52" s="1158"/>
      <c r="K52" s="178" t="s">
        <v>230</v>
      </c>
      <c r="L52" s="238"/>
      <c r="M52" s="1159" t="s">
        <v>1191</v>
      </c>
      <c r="N52" s="1158" t="s">
        <v>237</v>
      </c>
      <c r="O52" s="1158" t="s">
        <v>239</v>
      </c>
      <c r="P52" s="1158" t="s">
        <v>241</v>
      </c>
      <c r="Q52" s="1160"/>
      <c r="R52" s="1160"/>
      <c r="S52" s="1160"/>
      <c r="T52" s="1158"/>
      <c r="U52" s="1161"/>
    </row>
    <row r="53" spans="2:21" ht="18.600000000000001" customHeight="1" x14ac:dyDescent="0.35">
      <c r="B53" s="77">
        <v>106</v>
      </c>
      <c r="C53" s="78" t="s">
        <v>1154</v>
      </c>
      <c r="D53" s="531"/>
      <c r="E53" s="144"/>
      <c r="F53" s="143" t="s">
        <v>1197</v>
      </c>
      <c r="G53" s="144" t="s">
        <v>1198</v>
      </c>
      <c r="H53" s="143" t="s">
        <v>1199</v>
      </c>
      <c r="I53" s="144" t="s">
        <v>1227</v>
      </c>
      <c r="J53" s="79"/>
      <c r="K53" s="143" t="s">
        <v>230</v>
      </c>
      <c r="L53" s="223"/>
      <c r="M53" s="459" t="s">
        <v>1238</v>
      </c>
      <c r="N53" s="79" t="s">
        <v>237</v>
      </c>
      <c r="O53" s="79" t="s">
        <v>239</v>
      </c>
      <c r="P53" s="79" t="s">
        <v>241</v>
      </c>
      <c r="Q53" s="98"/>
      <c r="R53" s="98"/>
      <c r="S53" s="98"/>
      <c r="T53" s="79"/>
      <c r="U53" s="723"/>
    </row>
    <row r="54" spans="2:21" ht="18.600000000000001" customHeight="1" x14ac:dyDescent="0.35">
      <c r="B54" s="180">
        <v>106</v>
      </c>
      <c r="C54" s="181" t="s">
        <v>1154</v>
      </c>
      <c r="D54" s="546"/>
      <c r="E54" s="184"/>
      <c r="F54" s="183" t="s">
        <v>1197</v>
      </c>
      <c r="G54" s="184" t="s">
        <v>1198</v>
      </c>
      <c r="H54" s="183" t="s">
        <v>1199</v>
      </c>
      <c r="I54" s="184" t="s">
        <v>1227</v>
      </c>
      <c r="J54" s="182"/>
      <c r="K54" s="183" t="s">
        <v>230</v>
      </c>
      <c r="L54" s="241"/>
      <c r="M54" s="480" t="s">
        <v>1237</v>
      </c>
      <c r="N54" s="182" t="s">
        <v>237</v>
      </c>
      <c r="O54" s="182" t="s">
        <v>239</v>
      </c>
      <c r="P54" s="182" t="s">
        <v>241</v>
      </c>
      <c r="Q54" s="185"/>
      <c r="R54" s="185"/>
      <c r="S54" s="185"/>
      <c r="T54" s="182"/>
      <c r="U54" s="1184"/>
    </row>
    <row r="55" spans="2:21" ht="18.600000000000001" customHeight="1" x14ac:dyDescent="0.35">
      <c r="B55" s="1172">
        <v>106</v>
      </c>
      <c r="C55" s="1173" t="s">
        <v>1154</v>
      </c>
      <c r="D55" s="1174"/>
      <c r="E55" s="1175"/>
      <c r="F55" s="1176" t="s">
        <v>1240</v>
      </c>
      <c r="G55" s="1175" t="s">
        <v>1241</v>
      </c>
      <c r="H55" s="1176" t="s">
        <v>1242</v>
      </c>
      <c r="I55" s="1175" t="s">
        <v>1243</v>
      </c>
      <c r="J55" s="1177"/>
      <c r="K55" s="1176" t="s">
        <v>230</v>
      </c>
      <c r="L55" s="1178"/>
      <c r="M55" s="1179" t="s">
        <v>1191</v>
      </c>
      <c r="N55" s="1177" t="s">
        <v>237</v>
      </c>
      <c r="O55" s="1177" t="s">
        <v>239</v>
      </c>
      <c r="P55" s="1177" t="s">
        <v>241</v>
      </c>
      <c r="Q55" s="1180"/>
      <c r="R55" s="1180"/>
      <c r="S55" s="1180"/>
      <c r="T55" s="1177"/>
      <c r="U55" s="1181"/>
    </row>
    <row r="56" spans="2:21" ht="18.600000000000001" customHeight="1" x14ac:dyDescent="0.35">
      <c r="B56" s="73">
        <v>106</v>
      </c>
      <c r="C56" s="74" t="s">
        <v>1154</v>
      </c>
      <c r="D56" s="528"/>
      <c r="E56" s="142"/>
      <c r="F56" s="141" t="s">
        <v>1240</v>
      </c>
      <c r="G56" s="142" t="s">
        <v>1241</v>
      </c>
      <c r="H56" s="141" t="s">
        <v>1242</v>
      </c>
      <c r="I56" s="142" t="s">
        <v>1243</v>
      </c>
      <c r="J56" s="76"/>
      <c r="K56" s="141" t="s">
        <v>230</v>
      </c>
      <c r="L56" s="216"/>
      <c r="M56" s="460" t="s">
        <v>1238</v>
      </c>
      <c r="N56" s="76" t="s">
        <v>237</v>
      </c>
      <c r="O56" s="76" t="s">
        <v>239</v>
      </c>
      <c r="P56" s="76" t="s">
        <v>241</v>
      </c>
      <c r="Q56" s="97"/>
      <c r="R56" s="97"/>
      <c r="S56" s="97"/>
      <c r="T56" s="76"/>
      <c r="U56" s="717"/>
    </row>
    <row r="57" spans="2:21" ht="18.600000000000001" customHeight="1" x14ac:dyDescent="0.35">
      <c r="B57" s="193">
        <v>106</v>
      </c>
      <c r="C57" s="195" t="s">
        <v>1154</v>
      </c>
      <c r="D57" s="529" t="s">
        <v>1244</v>
      </c>
      <c r="E57" s="198"/>
      <c r="F57" s="197" t="s">
        <v>1240</v>
      </c>
      <c r="G57" s="198" t="s">
        <v>1241</v>
      </c>
      <c r="H57" s="197" t="s">
        <v>1242</v>
      </c>
      <c r="I57" s="198" t="s">
        <v>1243</v>
      </c>
      <c r="J57" s="196"/>
      <c r="K57" s="197" t="s">
        <v>230</v>
      </c>
      <c r="L57" s="217"/>
      <c r="M57" s="461" t="s">
        <v>1237</v>
      </c>
      <c r="N57" s="196" t="s">
        <v>237</v>
      </c>
      <c r="O57" s="196" t="s">
        <v>239</v>
      </c>
      <c r="P57" s="196" t="s">
        <v>241</v>
      </c>
      <c r="Q57" s="1182"/>
      <c r="R57" s="1182"/>
      <c r="S57" s="1182"/>
      <c r="T57" s="196"/>
      <c r="U57" s="1183"/>
    </row>
    <row r="58" spans="2:21" ht="18.600000000000001" customHeight="1" x14ac:dyDescent="0.35">
      <c r="B58" s="1155">
        <v>106</v>
      </c>
      <c r="C58" s="1156" t="s">
        <v>1154</v>
      </c>
      <c r="D58" s="1157"/>
      <c r="E58" s="179"/>
      <c r="F58" s="178"/>
      <c r="G58" s="179"/>
      <c r="H58" s="178"/>
      <c r="I58" s="179"/>
      <c r="J58" s="1158" t="s">
        <v>1178</v>
      </c>
      <c r="K58" s="178" t="s">
        <v>230</v>
      </c>
      <c r="L58" s="238"/>
      <c r="M58" s="1159" t="s">
        <v>1191</v>
      </c>
      <c r="N58" s="1158" t="s">
        <v>237</v>
      </c>
      <c r="O58" s="1158" t="s">
        <v>239</v>
      </c>
      <c r="P58" s="1158" t="s">
        <v>241</v>
      </c>
      <c r="Q58" s="1160" t="s">
        <v>243</v>
      </c>
      <c r="R58" s="1160" t="s">
        <v>1185</v>
      </c>
      <c r="S58" s="1160"/>
      <c r="T58" s="1158"/>
      <c r="U58" s="1161" t="s">
        <v>1245</v>
      </c>
    </row>
    <row r="59" spans="2:21" ht="18.600000000000001" customHeight="1" x14ac:dyDescent="0.35">
      <c r="B59" s="77">
        <v>106</v>
      </c>
      <c r="C59" s="78" t="s">
        <v>1154</v>
      </c>
      <c r="D59" s="531"/>
      <c r="E59" s="144"/>
      <c r="F59" s="143"/>
      <c r="G59" s="144"/>
      <c r="H59" s="143"/>
      <c r="I59" s="144"/>
      <c r="J59" s="79"/>
      <c r="K59" s="143" t="s">
        <v>230</v>
      </c>
      <c r="L59" s="223"/>
      <c r="M59" s="459" t="s">
        <v>1238</v>
      </c>
      <c r="N59" s="79" t="s">
        <v>237</v>
      </c>
      <c r="O59" s="79" t="s">
        <v>239</v>
      </c>
      <c r="P59" s="79" t="s">
        <v>241</v>
      </c>
      <c r="Q59" s="98" t="s">
        <v>243</v>
      </c>
      <c r="R59" s="98" t="s">
        <v>1185</v>
      </c>
      <c r="S59" s="98"/>
      <c r="T59" s="79"/>
      <c r="U59" s="723" t="s">
        <v>1245</v>
      </c>
    </row>
    <row r="60" spans="2:21" ht="18.600000000000001" customHeight="1" x14ac:dyDescent="0.35">
      <c r="B60" s="180">
        <v>106</v>
      </c>
      <c r="C60" s="181" t="s">
        <v>1154</v>
      </c>
      <c r="D60" s="546"/>
      <c r="E60" s="184"/>
      <c r="F60" s="183"/>
      <c r="G60" s="184"/>
      <c r="H60" s="183"/>
      <c r="I60" s="184"/>
      <c r="J60" s="182"/>
      <c r="K60" s="183" t="s">
        <v>230</v>
      </c>
      <c r="L60" s="241"/>
      <c r="M60" s="480" t="s">
        <v>1237</v>
      </c>
      <c r="N60" s="182" t="s">
        <v>237</v>
      </c>
      <c r="O60" s="182" t="s">
        <v>239</v>
      </c>
      <c r="P60" s="182" t="s">
        <v>241</v>
      </c>
      <c r="Q60" s="185" t="s">
        <v>243</v>
      </c>
      <c r="R60" s="185" t="s">
        <v>1185</v>
      </c>
      <c r="S60" s="185"/>
      <c r="T60" s="182"/>
      <c r="U60" s="1184" t="s">
        <v>1245</v>
      </c>
    </row>
    <row r="61" spans="2:21" ht="18.600000000000001" customHeight="1" x14ac:dyDescent="0.35">
      <c r="B61" s="1172">
        <v>106</v>
      </c>
      <c r="C61" s="1173" t="s">
        <v>1154</v>
      </c>
      <c r="D61" s="1174"/>
      <c r="E61" s="1175"/>
      <c r="F61" s="1176"/>
      <c r="G61" s="1175"/>
      <c r="H61" s="1176"/>
      <c r="I61" s="1175"/>
      <c r="J61" s="1177"/>
      <c r="K61" s="1176" t="s">
        <v>230</v>
      </c>
      <c r="L61" s="1178"/>
      <c r="M61" s="1179" t="s">
        <v>1191</v>
      </c>
      <c r="N61" s="1177" t="s">
        <v>237</v>
      </c>
      <c r="O61" s="1177" t="s">
        <v>239</v>
      </c>
      <c r="P61" s="1177" t="s">
        <v>241</v>
      </c>
      <c r="Q61" s="1180" t="s">
        <v>243</v>
      </c>
      <c r="R61" s="1180" t="s">
        <v>1179</v>
      </c>
      <c r="S61" s="1180"/>
      <c r="T61" s="1177"/>
      <c r="U61" s="1181" t="s">
        <v>1245</v>
      </c>
    </row>
    <row r="62" spans="2:21" ht="18.600000000000001" customHeight="1" x14ac:dyDescent="0.35">
      <c r="B62" s="73">
        <v>106</v>
      </c>
      <c r="C62" s="74" t="s">
        <v>1154</v>
      </c>
      <c r="D62" s="528"/>
      <c r="E62" s="142"/>
      <c r="F62" s="141"/>
      <c r="G62" s="142"/>
      <c r="H62" s="141"/>
      <c r="I62" s="142"/>
      <c r="J62" s="76"/>
      <c r="K62" s="141" t="s">
        <v>230</v>
      </c>
      <c r="L62" s="216"/>
      <c r="M62" s="460" t="s">
        <v>1238</v>
      </c>
      <c r="N62" s="76" t="s">
        <v>237</v>
      </c>
      <c r="O62" s="76" t="s">
        <v>239</v>
      </c>
      <c r="P62" s="76" t="s">
        <v>241</v>
      </c>
      <c r="Q62" s="97" t="s">
        <v>243</v>
      </c>
      <c r="R62" s="97" t="s">
        <v>1179</v>
      </c>
      <c r="S62" s="97"/>
      <c r="T62" s="76"/>
      <c r="U62" s="717" t="s">
        <v>1245</v>
      </c>
    </row>
    <row r="63" spans="2:21" ht="18.600000000000001" customHeight="1" x14ac:dyDescent="0.35">
      <c r="B63" s="193">
        <v>106</v>
      </c>
      <c r="C63" s="195" t="s">
        <v>1154</v>
      </c>
      <c r="D63" s="529"/>
      <c r="E63" s="198"/>
      <c r="F63" s="197"/>
      <c r="G63" s="198"/>
      <c r="H63" s="197"/>
      <c r="I63" s="198"/>
      <c r="J63" s="196"/>
      <c r="K63" s="197" t="s">
        <v>230</v>
      </c>
      <c r="L63" s="217"/>
      <c r="M63" s="461" t="s">
        <v>1237</v>
      </c>
      <c r="N63" s="196" t="s">
        <v>237</v>
      </c>
      <c r="O63" s="196" t="s">
        <v>239</v>
      </c>
      <c r="P63" s="196" t="s">
        <v>241</v>
      </c>
      <c r="Q63" s="1182" t="s">
        <v>243</v>
      </c>
      <c r="R63" s="1182" t="s">
        <v>1179</v>
      </c>
      <c r="S63" s="1182"/>
      <c r="T63" s="196"/>
      <c r="U63" s="1183" t="s">
        <v>1245</v>
      </c>
    </row>
    <row r="64" spans="2:21" ht="18.600000000000001" customHeight="1" x14ac:dyDescent="0.35">
      <c r="B64" s="1155">
        <v>106</v>
      </c>
      <c r="C64" s="1156" t="s">
        <v>1154</v>
      </c>
      <c r="D64" s="1157"/>
      <c r="E64" s="179"/>
      <c r="F64" s="178"/>
      <c r="G64" s="179"/>
      <c r="H64" s="178"/>
      <c r="I64" s="179"/>
      <c r="J64" s="1158"/>
      <c r="K64" s="178" t="s">
        <v>230</v>
      </c>
      <c r="L64" s="238"/>
      <c r="M64" s="1159" t="s">
        <v>1191</v>
      </c>
      <c r="N64" s="1158" t="s">
        <v>237</v>
      </c>
      <c r="O64" s="1158" t="s">
        <v>239</v>
      </c>
      <c r="P64" s="1158" t="s">
        <v>241</v>
      </c>
      <c r="Q64" s="1160" t="s">
        <v>243</v>
      </c>
      <c r="R64" s="1160" t="s">
        <v>1181</v>
      </c>
      <c r="S64" s="1160"/>
      <c r="T64" s="1158"/>
      <c r="U64" s="1161" t="s">
        <v>1245</v>
      </c>
    </row>
    <row r="65" spans="1:127" ht="18.600000000000001" customHeight="1" x14ac:dyDescent="0.35">
      <c r="B65" s="77">
        <v>106</v>
      </c>
      <c r="C65" s="78" t="s">
        <v>1154</v>
      </c>
      <c r="D65" s="531"/>
      <c r="E65" s="144"/>
      <c r="F65" s="143"/>
      <c r="G65" s="144"/>
      <c r="H65" s="143"/>
      <c r="I65" s="144"/>
      <c r="J65" s="79"/>
      <c r="K65" s="143" t="s">
        <v>230</v>
      </c>
      <c r="L65" s="223"/>
      <c r="M65" s="459" t="s">
        <v>1238</v>
      </c>
      <c r="N65" s="79" t="s">
        <v>237</v>
      </c>
      <c r="O65" s="79" t="s">
        <v>239</v>
      </c>
      <c r="P65" s="79" t="s">
        <v>241</v>
      </c>
      <c r="Q65" s="98" t="s">
        <v>243</v>
      </c>
      <c r="R65" s="98" t="s">
        <v>1181</v>
      </c>
      <c r="S65" s="98"/>
      <c r="T65" s="79"/>
      <c r="U65" s="723" t="s">
        <v>1245</v>
      </c>
    </row>
    <row r="66" spans="1:127" ht="18.600000000000001" customHeight="1" x14ac:dyDescent="0.35">
      <c r="B66" s="180">
        <v>106</v>
      </c>
      <c r="C66" s="181" t="s">
        <v>1154</v>
      </c>
      <c r="D66" s="546"/>
      <c r="E66" s="184"/>
      <c r="F66" s="183"/>
      <c r="G66" s="184"/>
      <c r="H66" s="183"/>
      <c r="I66" s="184"/>
      <c r="J66" s="182"/>
      <c r="K66" s="183" t="s">
        <v>230</v>
      </c>
      <c r="L66" s="241"/>
      <c r="M66" s="480" t="s">
        <v>1237</v>
      </c>
      <c r="N66" s="182" t="s">
        <v>237</v>
      </c>
      <c r="O66" s="182" t="s">
        <v>239</v>
      </c>
      <c r="P66" s="182" t="s">
        <v>241</v>
      </c>
      <c r="Q66" s="185" t="s">
        <v>243</v>
      </c>
      <c r="R66" s="185" t="s">
        <v>1181</v>
      </c>
      <c r="S66" s="185"/>
      <c r="T66" s="182"/>
      <c r="U66" s="1184" t="s">
        <v>1245</v>
      </c>
    </row>
    <row r="67" spans="1:127" ht="18.600000000000001" customHeight="1" x14ac:dyDescent="0.35">
      <c r="B67" s="1172">
        <v>106</v>
      </c>
      <c r="C67" s="1173" t="s">
        <v>1154</v>
      </c>
      <c r="D67" s="1174"/>
      <c r="E67" s="1175"/>
      <c r="F67" s="1176"/>
      <c r="G67" s="1175"/>
      <c r="H67" s="1176"/>
      <c r="I67" s="1175"/>
      <c r="J67" s="1177"/>
      <c r="K67" s="1176" t="s">
        <v>230</v>
      </c>
      <c r="L67" s="1178"/>
      <c r="M67" s="1179" t="s">
        <v>1191</v>
      </c>
      <c r="N67" s="1177" t="s">
        <v>237</v>
      </c>
      <c r="O67" s="1177" t="s">
        <v>239</v>
      </c>
      <c r="P67" s="1177" t="s">
        <v>241</v>
      </c>
      <c r="Q67" s="1180" t="s">
        <v>243</v>
      </c>
      <c r="R67" s="1180" t="s">
        <v>1182</v>
      </c>
      <c r="S67" s="1180"/>
      <c r="T67" s="1177"/>
      <c r="U67" s="1181" t="s">
        <v>1245</v>
      </c>
    </row>
    <row r="68" spans="1:127" ht="18.600000000000001" customHeight="1" x14ac:dyDescent="0.35">
      <c r="B68" s="73">
        <v>106</v>
      </c>
      <c r="C68" s="74" t="s">
        <v>1154</v>
      </c>
      <c r="D68" s="528"/>
      <c r="E68" s="142"/>
      <c r="F68" s="141"/>
      <c r="G68" s="142"/>
      <c r="H68" s="141"/>
      <c r="I68" s="142"/>
      <c r="J68" s="76"/>
      <c r="K68" s="141" t="s">
        <v>230</v>
      </c>
      <c r="L68" s="216"/>
      <c r="M68" s="460" t="s">
        <v>1238</v>
      </c>
      <c r="N68" s="76" t="s">
        <v>237</v>
      </c>
      <c r="O68" s="76" t="s">
        <v>239</v>
      </c>
      <c r="P68" s="76" t="s">
        <v>241</v>
      </c>
      <c r="Q68" s="97" t="s">
        <v>243</v>
      </c>
      <c r="R68" s="97" t="s">
        <v>1182</v>
      </c>
      <c r="S68" s="97"/>
      <c r="T68" s="76"/>
      <c r="U68" s="717" t="s">
        <v>1245</v>
      </c>
    </row>
    <row r="69" spans="1:127" ht="18.600000000000001" customHeight="1" x14ac:dyDescent="0.35">
      <c r="B69" s="193">
        <v>106</v>
      </c>
      <c r="C69" s="195" t="s">
        <v>1154</v>
      </c>
      <c r="D69" s="529"/>
      <c r="E69" s="198"/>
      <c r="F69" s="197"/>
      <c r="G69" s="198"/>
      <c r="H69" s="197"/>
      <c r="I69" s="198"/>
      <c r="J69" s="196"/>
      <c r="K69" s="197" t="s">
        <v>230</v>
      </c>
      <c r="L69" s="217"/>
      <c r="M69" s="461" t="s">
        <v>1237</v>
      </c>
      <c r="N69" s="196" t="s">
        <v>237</v>
      </c>
      <c r="O69" s="196" t="s">
        <v>239</v>
      </c>
      <c r="P69" s="196" t="s">
        <v>241</v>
      </c>
      <c r="Q69" s="1182" t="s">
        <v>243</v>
      </c>
      <c r="R69" s="1182" t="s">
        <v>1182</v>
      </c>
      <c r="S69" s="1182"/>
      <c r="T69" s="196"/>
      <c r="U69" s="1183" t="s">
        <v>1245</v>
      </c>
    </row>
    <row r="70" spans="1:127" s="5" customFormat="1" ht="18.600000000000001" customHeight="1" x14ac:dyDescent="0.35">
      <c r="A70" s="1"/>
      <c r="B70" s="1155">
        <v>106</v>
      </c>
      <c r="C70" s="1156" t="s">
        <v>1154</v>
      </c>
      <c r="D70" s="1157"/>
      <c r="E70" s="179"/>
      <c r="F70" s="178"/>
      <c r="G70" s="179"/>
      <c r="H70" s="178"/>
      <c r="I70" s="179"/>
      <c r="J70" s="1158"/>
      <c r="K70" s="178" t="s">
        <v>230</v>
      </c>
      <c r="L70" s="238"/>
      <c r="M70" s="1159" t="s">
        <v>1191</v>
      </c>
      <c r="N70" s="1158" t="s">
        <v>237</v>
      </c>
      <c r="O70" s="1158" t="s">
        <v>239</v>
      </c>
      <c r="P70" s="1158" t="s">
        <v>241</v>
      </c>
      <c r="Q70" s="1160" t="s">
        <v>243</v>
      </c>
      <c r="R70" s="1160" t="s">
        <v>1192</v>
      </c>
      <c r="S70" s="1160"/>
      <c r="T70" s="1158"/>
      <c r="U70" s="1161" t="s">
        <v>1245</v>
      </c>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row>
    <row r="71" spans="1:127" ht="18.600000000000001" customHeight="1" x14ac:dyDescent="0.35">
      <c r="B71" s="77">
        <v>106</v>
      </c>
      <c r="C71" s="78" t="s">
        <v>1154</v>
      </c>
      <c r="D71" s="531"/>
      <c r="E71" s="144"/>
      <c r="F71" s="143"/>
      <c r="G71" s="144"/>
      <c r="H71" s="143"/>
      <c r="I71" s="144"/>
      <c r="J71" s="79"/>
      <c r="K71" s="143" t="s">
        <v>230</v>
      </c>
      <c r="L71" s="223"/>
      <c r="M71" s="459" t="s">
        <v>1238</v>
      </c>
      <c r="N71" s="79" t="s">
        <v>237</v>
      </c>
      <c r="O71" s="79" t="s">
        <v>239</v>
      </c>
      <c r="P71" s="79" t="s">
        <v>241</v>
      </c>
      <c r="Q71" s="98" t="s">
        <v>243</v>
      </c>
      <c r="R71" s="98" t="s">
        <v>1192</v>
      </c>
      <c r="S71" s="98"/>
      <c r="T71" s="79"/>
      <c r="U71" s="723" t="s">
        <v>1245</v>
      </c>
    </row>
    <row r="72" spans="1:127" s="5" customFormat="1" ht="18.600000000000001" thickBot="1" x14ac:dyDescent="0.4">
      <c r="A72" s="1"/>
      <c r="B72" s="313">
        <v>106</v>
      </c>
      <c r="C72" s="314" t="s">
        <v>1154</v>
      </c>
      <c r="D72" s="540"/>
      <c r="E72" s="316"/>
      <c r="F72" s="315"/>
      <c r="G72" s="316"/>
      <c r="H72" s="315"/>
      <c r="I72" s="316"/>
      <c r="J72" s="317"/>
      <c r="K72" s="315" t="s">
        <v>230</v>
      </c>
      <c r="L72" s="319"/>
      <c r="M72" s="472" t="s">
        <v>1237</v>
      </c>
      <c r="N72" s="317" t="s">
        <v>237</v>
      </c>
      <c r="O72" s="317" t="s">
        <v>239</v>
      </c>
      <c r="P72" s="317" t="s">
        <v>241</v>
      </c>
      <c r="Q72" s="318" t="s">
        <v>243</v>
      </c>
      <c r="R72" s="318" t="s">
        <v>1192</v>
      </c>
      <c r="S72" s="318"/>
      <c r="T72" s="317"/>
      <c r="U72" s="1071" t="s">
        <v>1245</v>
      </c>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row>
    <row r="73" spans="1:127" s="5" customFormat="1" ht="18.600000000000001" thickBot="1" x14ac:dyDescent="0.4">
      <c r="A73" s="1"/>
      <c r="B73" s="27">
        <v>29</v>
      </c>
      <c r="C73" s="29" t="s">
        <v>491</v>
      </c>
      <c r="D73" s="539" t="s">
        <v>1196</v>
      </c>
      <c r="E73" s="113" t="s">
        <v>1246</v>
      </c>
      <c r="F73" s="112" t="s">
        <v>1197</v>
      </c>
      <c r="G73" s="113" t="s">
        <v>1247</v>
      </c>
      <c r="H73" s="112" t="s">
        <v>1209</v>
      </c>
      <c r="I73" s="113" t="s">
        <v>1248</v>
      </c>
      <c r="J73" s="31"/>
      <c r="K73" s="112" t="s">
        <v>230</v>
      </c>
      <c r="L73" s="218"/>
      <c r="M73" s="469"/>
      <c r="N73" s="31" t="s">
        <v>1210</v>
      </c>
      <c r="O73" s="31"/>
      <c r="P73" s="31"/>
      <c r="Q73" s="91"/>
      <c r="R73" s="91"/>
      <c r="S73" s="91"/>
      <c r="T73" s="31"/>
      <c r="U73" s="715"/>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row>
    <row r="74" spans="1:127" s="5" customFormat="1" ht="18.600000000000001" thickBot="1" x14ac:dyDescent="0.4">
      <c r="A74" s="1"/>
      <c r="B74" s="175">
        <v>29</v>
      </c>
      <c r="C74" s="63" t="s">
        <v>491</v>
      </c>
      <c r="D74" s="536"/>
      <c r="E74" s="131" t="s">
        <v>1249</v>
      </c>
      <c r="F74" s="130" t="s">
        <v>1197</v>
      </c>
      <c r="G74" s="131" t="s">
        <v>1247</v>
      </c>
      <c r="H74" s="130" t="s">
        <v>1209</v>
      </c>
      <c r="I74" s="131" t="s">
        <v>1250</v>
      </c>
      <c r="J74" s="65"/>
      <c r="K74" s="130" t="s">
        <v>230</v>
      </c>
      <c r="L74" s="213"/>
      <c r="M74" s="466"/>
      <c r="N74" s="65" t="s">
        <v>1210</v>
      </c>
      <c r="O74" s="65"/>
      <c r="P74" s="65"/>
      <c r="Q74" s="94"/>
      <c r="R74" s="94"/>
      <c r="S74" s="94"/>
      <c r="T74" s="65"/>
      <c r="U74" s="716"/>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row>
    <row r="75" spans="1:127" s="5" customFormat="1" ht="18.600000000000001" thickBot="1" x14ac:dyDescent="0.4">
      <c r="A75" s="1"/>
      <c r="B75" s="1185">
        <v>31</v>
      </c>
      <c r="C75" s="1186" t="s">
        <v>497</v>
      </c>
      <c r="D75" s="530" t="s">
        <v>1186</v>
      </c>
      <c r="E75" s="121"/>
      <c r="F75" s="120" t="s">
        <v>1187</v>
      </c>
      <c r="G75" s="121" t="s">
        <v>1251</v>
      </c>
      <c r="H75" s="120" t="s">
        <v>1226</v>
      </c>
      <c r="I75" s="121" t="s">
        <v>1252</v>
      </c>
      <c r="J75" s="57"/>
      <c r="K75" s="120"/>
      <c r="L75" s="222"/>
      <c r="M75" s="458" t="s">
        <v>1191</v>
      </c>
      <c r="N75" s="57"/>
      <c r="O75" s="57"/>
      <c r="P75" s="57"/>
      <c r="Q75" s="92"/>
      <c r="R75" s="92"/>
      <c r="S75" s="92"/>
      <c r="T75" s="57"/>
      <c r="U75" s="712"/>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row>
    <row r="76" spans="1:127" ht="18.600000000000001" customHeight="1" thickBot="1" x14ac:dyDescent="0.4">
      <c r="B76" s="201">
        <v>31</v>
      </c>
      <c r="C76" s="928" t="s">
        <v>497</v>
      </c>
      <c r="D76" s="542"/>
      <c r="E76" s="136"/>
      <c r="F76" s="135" t="s">
        <v>1187</v>
      </c>
      <c r="G76" s="136" t="s">
        <v>1188</v>
      </c>
      <c r="H76" s="135" t="s">
        <v>1226</v>
      </c>
      <c r="I76" s="136" t="s">
        <v>1252</v>
      </c>
      <c r="J76" s="71"/>
      <c r="K76" s="135"/>
      <c r="L76" s="226"/>
      <c r="M76" s="476" t="s">
        <v>1238</v>
      </c>
      <c r="N76" s="71"/>
      <c r="O76" s="71"/>
      <c r="P76" s="71"/>
      <c r="Q76" s="96"/>
      <c r="R76" s="96"/>
      <c r="S76" s="96"/>
      <c r="T76" s="71"/>
      <c r="U76" s="721"/>
    </row>
    <row r="77" spans="1:127" ht="18.600000000000001" customHeight="1" x14ac:dyDescent="0.35">
      <c r="B77" s="1187">
        <v>32</v>
      </c>
      <c r="C77" s="1188" t="s">
        <v>1166</v>
      </c>
      <c r="D77" s="1189" t="s">
        <v>1221</v>
      </c>
      <c r="E77" s="280"/>
      <c r="F77" s="1190" t="s">
        <v>1221</v>
      </c>
      <c r="G77" s="280" t="s">
        <v>1253</v>
      </c>
      <c r="H77" s="1190" t="s">
        <v>1223</v>
      </c>
      <c r="I77" s="280" t="s">
        <v>1254</v>
      </c>
      <c r="J77" s="1191"/>
      <c r="K77" s="1190" t="s">
        <v>230</v>
      </c>
      <c r="L77" s="230"/>
      <c r="M77" s="1192" t="s">
        <v>1238</v>
      </c>
      <c r="N77" s="1191" t="s">
        <v>1210</v>
      </c>
      <c r="O77" s="1191" t="s">
        <v>239</v>
      </c>
      <c r="P77" s="1191" t="s">
        <v>241</v>
      </c>
      <c r="Q77" s="1193"/>
      <c r="R77" s="1193"/>
      <c r="S77" s="1193"/>
      <c r="T77" s="1191"/>
      <c r="U77" s="1194"/>
    </row>
    <row r="78" spans="1:127" s="5" customFormat="1" ht="18.600000000000001" customHeight="1" x14ac:dyDescent="0.35">
      <c r="A78" s="1"/>
      <c r="B78" s="1197">
        <v>32</v>
      </c>
      <c r="C78" s="1198" t="s">
        <v>1166</v>
      </c>
      <c r="D78" s="1199" t="s">
        <v>1186</v>
      </c>
      <c r="E78" s="1200"/>
      <c r="F78" s="1201" t="s">
        <v>1187</v>
      </c>
      <c r="G78" s="1200" t="s">
        <v>1225</v>
      </c>
      <c r="H78" s="1201" t="s">
        <v>1226</v>
      </c>
      <c r="I78" s="1200"/>
      <c r="J78" s="1202"/>
      <c r="K78" s="1201" t="s">
        <v>230</v>
      </c>
      <c r="L78" s="1203"/>
      <c r="M78" s="1204" t="s">
        <v>1191</v>
      </c>
      <c r="N78" s="1202" t="s">
        <v>1210</v>
      </c>
      <c r="O78" s="1202" t="s">
        <v>239</v>
      </c>
      <c r="P78" s="1202" t="s">
        <v>241</v>
      </c>
      <c r="Q78" s="1205"/>
      <c r="R78" s="1205"/>
      <c r="S78" s="1205"/>
      <c r="T78" s="1202"/>
      <c r="U78" s="1206"/>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row>
    <row r="79" spans="1:127" ht="18.600000000000001" customHeight="1" x14ac:dyDescent="0.35">
      <c r="B79" s="1207">
        <v>32</v>
      </c>
      <c r="C79" s="1208" t="s">
        <v>1166</v>
      </c>
      <c r="D79" s="1209"/>
      <c r="E79" s="1210"/>
      <c r="F79" s="1211" t="s">
        <v>1187</v>
      </c>
      <c r="G79" s="1210" t="s">
        <v>1225</v>
      </c>
      <c r="H79" s="1211" t="s">
        <v>1226</v>
      </c>
      <c r="I79" s="1210"/>
      <c r="J79" s="1212"/>
      <c r="K79" s="1211" t="s">
        <v>230</v>
      </c>
      <c r="L79" s="1213"/>
      <c r="M79" s="1214" t="s">
        <v>1238</v>
      </c>
      <c r="N79" s="1212" t="s">
        <v>1210</v>
      </c>
      <c r="O79" s="1212" t="s">
        <v>239</v>
      </c>
      <c r="P79" s="1212" t="s">
        <v>241</v>
      </c>
      <c r="Q79" s="1215"/>
      <c r="R79" s="1215"/>
      <c r="S79" s="1215"/>
      <c r="T79" s="1212"/>
      <c r="U79" s="1216" t="s">
        <v>1255</v>
      </c>
    </row>
    <row r="80" spans="1:127" ht="18.600000000000001" customHeight="1" x14ac:dyDescent="0.35">
      <c r="B80" s="1217">
        <v>32</v>
      </c>
      <c r="C80" s="1218" t="s">
        <v>1166</v>
      </c>
      <c r="D80" s="1219" t="s">
        <v>1196</v>
      </c>
      <c r="E80" s="1220"/>
      <c r="F80" s="1221" t="s">
        <v>1197</v>
      </c>
      <c r="G80" s="1220" t="s">
        <v>1198</v>
      </c>
      <c r="H80" s="1221" t="s">
        <v>1199</v>
      </c>
      <c r="I80" s="1220" t="s">
        <v>1256</v>
      </c>
      <c r="J80" s="1222"/>
      <c r="K80" s="1221" t="s">
        <v>230</v>
      </c>
      <c r="L80" s="1223"/>
      <c r="M80" s="1224" t="s">
        <v>1191</v>
      </c>
      <c r="N80" s="1222" t="s">
        <v>1210</v>
      </c>
      <c r="O80" s="1222" t="s">
        <v>239</v>
      </c>
      <c r="P80" s="1222"/>
      <c r="Q80" s="1225"/>
      <c r="R80" s="1225"/>
      <c r="S80" s="1225"/>
      <c r="T80" s="1222"/>
      <c r="U80" s="1226"/>
    </row>
    <row r="81" spans="1:127" ht="18.600000000000001" customHeight="1" x14ac:dyDescent="0.35">
      <c r="B81" s="1227">
        <v>32</v>
      </c>
      <c r="C81" s="1228" t="s">
        <v>1166</v>
      </c>
      <c r="D81" s="1229"/>
      <c r="E81" s="1230"/>
      <c r="F81" s="1231" t="s">
        <v>1197</v>
      </c>
      <c r="G81" s="1230" t="s">
        <v>1198</v>
      </c>
      <c r="H81" s="1231" t="s">
        <v>1199</v>
      </c>
      <c r="I81" s="1230" t="s">
        <v>1256</v>
      </c>
      <c r="J81" s="1232"/>
      <c r="K81" s="1231" t="s">
        <v>230</v>
      </c>
      <c r="L81" s="1233"/>
      <c r="M81" s="1234" t="s">
        <v>1238</v>
      </c>
      <c r="N81" s="1232" t="s">
        <v>1210</v>
      </c>
      <c r="O81" s="1232" t="s">
        <v>239</v>
      </c>
      <c r="P81" s="1232"/>
      <c r="Q81" s="1235"/>
      <c r="R81" s="1235"/>
      <c r="S81" s="1235"/>
      <c r="T81" s="1232"/>
      <c r="U81" s="1236" t="s">
        <v>1255</v>
      </c>
    </row>
    <row r="82" spans="1:127" s="5" customFormat="1" ht="18.600000000000001" customHeight="1" x14ac:dyDescent="0.35">
      <c r="A82" s="1"/>
      <c r="B82" s="1197">
        <v>32</v>
      </c>
      <c r="C82" s="1198" t="s">
        <v>1166</v>
      </c>
      <c r="D82" s="1199"/>
      <c r="E82" s="1200"/>
      <c r="F82" s="1201" t="s">
        <v>1197</v>
      </c>
      <c r="G82" s="1200" t="s">
        <v>1202</v>
      </c>
      <c r="H82" s="1201" t="s">
        <v>1199</v>
      </c>
      <c r="I82" s="1200" t="s">
        <v>1200</v>
      </c>
      <c r="J82" s="1202"/>
      <c r="K82" s="1201" t="s">
        <v>230</v>
      </c>
      <c r="L82" s="1203"/>
      <c r="M82" s="1204" t="s">
        <v>1191</v>
      </c>
      <c r="N82" s="1202" t="s">
        <v>1210</v>
      </c>
      <c r="O82" s="1202" t="s">
        <v>239</v>
      </c>
      <c r="P82" s="1202"/>
      <c r="Q82" s="1205"/>
      <c r="R82" s="1205"/>
      <c r="S82" s="1205"/>
      <c r="T82" s="1202"/>
      <c r="U82" s="1206"/>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row>
    <row r="83" spans="1:127" ht="18.600000000000001" customHeight="1" x14ac:dyDescent="0.35">
      <c r="B83" s="1207">
        <v>32</v>
      </c>
      <c r="C83" s="1208" t="s">
        <v>1166</v>
      </c>
      <c r="D83" s="1209"/>
      <c r="E83" s="1210"/>
      <c r="F83" s="1211" t="s">
        <v>1197</v>
      </c>
      <c r="G83" s="1210" t="s">
        <v>1202</v>
      </c>
      <c r="H83" s="1211" t="s">
        <v>1199</v>
      </c>
      <c r="I83" s="1210" t="s">
        <v>1200</v>
      </c>
      <c r="J83" s="1212"/>
      <c r="K83" s="1211" t="s">
        <v>230</v>
      </c>
      <c r="L83" s="1213"/>
      <c r="M83" s="1214" t="s">
        <v>1238</v>
      </c>
      <c r="N83" s="1212" t="s">
        <v>1210</v>
      </c>
      <c r="O83" s="1212" t="s">
        <v>239</v>
      </c>
      <c r="P83" s="1212"/>
      <c r="Q83" s="1215"/>
      <c r="R83" s="1215"/>
      <c r="S83" s="1215"/>
      <c r="T83" s="1212"/>
      <c r="U83" s="1216" t="s">
        <v>1255</v>
      </c>
    </row>
    <row r="84" spans="1:127" ht="18.600000000000001" customHeight="1" x14ac:dyDescent="0.35">
      <c r="B84" s="347">
        <v>32</v>
      </c>
      <c r="C84" s="348" t="s">
        <v>1166</v>
      </c>
      <c r="D84" s="548" t="s">
        <v>1221</v>
      </c>
      <c r="E84" s="350"/>
      <c r="F84" s="349" t="s">
        <v>1221</v>
      </c>
      <c r="G84" s="350" t="s">
        <v>1222</v>
      </c>
      <c r="H84" s="349" t="s">
        <v>1199</v>
      </c>
      <c r="I84" s="350" t="s">
        <v>1227</v>
      </c>
      <c r="J84" s="351"/>
      <c r="K84" s="349" t="s">
        <v>230</v>
      </c>
      <c r="L84" s="297"/>
      <c r="M84" s="482" t="s">
        <v>1191</v>
      </c>
      <c r="N84" s="351" t="s">
        <v>1210</v>
      </c>
      <c r="O84" s="351" t="s">
        <v>239</v>
      </c>
      <c r="P84" s="351"/>
      <c r="Q84" s="1195"/>
      <c r="R84" s="1195"/>
      <c r="S84" s="1195"/>
      <c r="T84" s="351"/>
      <c r="U84" s="1196"/>
    </row>
    <row r="85" spans="1:127" ht="18.600000000000001" customHeight="1" x14ac:dyDescent="0.35">
      <c r="B85" s="275">
        <v>32</v>
      </c>
      <c r="C85" s="276" t="s">
        <v>1166</v>
      </c>
      <c r="D85" s="549"/>
      <c r="E85" s="278"/>
      <c r="F85" s="277" t="s">
        <v>1221</v>
      </c>
      <c r="G85" s="278" t="s">
        <v>1222</v>
      </c>
      <c r="H85" s="277" t="s">
        <v>1199</v>
      </c>
      <c r="I85" s="278" t="s">
        <v>1227</v>
      </c>
      <c r="J85" s="80"/>
      <c r="K85" s="277" t="s">
        <v>230</v>
      </c>
      <c r="L85" s="234"/>
      <c r="M85" s="483" t="s">
        <v>1238</v>
      </c>
      <c r="N85" s="80" t="s">
        <v>1210</v>
      </c>
      <c r="O85" s="80" t="s">
        <v>239</v>
      </c>
      <c r="P85" s="80"/>
      <c r="Q85" s="1067"/>
      <c r="R85" s="1067"/>
      <c r="S85" s="1067"/>
      <c r="T85" s="80"/>
      <c r="U85" s="1070" t="s">
        <v>1255</v>
      </c>
    </row>
    <row r="86" spans="1:127" ht="18.600000000000001" customHeight="1" x14ac:dyDescent="0.35">
      <c r="B86" s="1197">
        <v>32</v>
      </c>
      <c r="C86" s="1198" t="s">
        <v>1166</v>
      </c>
      <c r="D86" s="1199"/>
      <c r="E86" s="1200"/>
      <c r="F86" s="1201" t="s">
        <v>1221</v>
      </c>
      <c r="G86" s="1200" t="s">
        <v>1257</v>
      </c>
      <c r="H86" s="1201" t="s">
        <v>1223</v>
      </c>
      <c r="I86" s="1200" t="s">
        <v>1224</v>
      </c>
      <c r="J86" s="1202"/>
      <c r="K86" s="1201" t="s">
        <v>230</v>
      </c>
      <c r="L86" s="1203"/>
      <c r="M86" s="1204" t="s">
        <v>1191</v>
      </c>
      <c r="N86" s="1202" t="s">
        <v>1210</v>
      </c>
      <c r="O86" s="1202" t="s">
        <v>239</v>
      </c>
      <c r="P86" s="1202"/>
      <c r="Q86" s="1205" t="s">
        <v>243</v>
      </c>
      <c r="R86" s="1205" t="s">
        <v>1201</v>
      </c>
      <c r="S86" s="1205"/>
      <c r="T86" s="1202"/>
      <c r="U86" s="1206"/>
    </row>
    <row r="87" spans="1:127" ht="18.600000000000001" customHeight="1" x14ac:dyDescent="0.35">
      <c r="B87" s="1207">
        <v>32</v>
      </c>
      <c r="C87" s="1208" t="s">
        <v>1166</v>
      </c>
      <c r="D87" s="1209"/>
      <c r="E87" s="1210"/>
      <c r="F87" s="1211" t="s">
        <v>1221</v>
      </c>
      <c r="G87" s="1210" t="s">
        <v>1257</v>
      </c>
      <c r="H87" s="1211" t="s">
        <v>1223</v>
      </c>
      <c r="I87" s="1210" t="s">
        <v>1224</v>
      </c>
      <c r="J87" s="1212"/>
      <c r="K87" s="1211" t="s">
        <v>230</v>
      </c>
      <c r="L87" s="1213"/>
      <c r="M87" s="1214" t="s">
        <v>1238</v>
      </c>
      <c r="N87" s="1212" t="s">
        <v>1210</v>
      </c>
      <c r="O87" s="1212" t="s">
        <v>239</v>
      </c>
      <c r="P87" s="1212"/>
      <c r="Q87" s="1215" t="s">
        <v>243</v>
      </c>
      <c r="R87" s="1215" t="s">
        <v>1201</v>
      </c>
      <c r="S87" s="1215"/>
      <c r="T87" s="1212"/>
      <c r="U87" s="1216" t="s">
        <v>1255</v>
      </c>
    </row>
    <row r="88" spans="1:127" ht="18.600000000000001" customHeight="1" x14ac:dyDescent="0.35">
      <c r="B88" s="347">
        <v>32</v>
      </c>
      <c r="C88" s="348" t="s">
        <v>1166</v>
      </c>
      <c r="D88" s="548" t="s">
        <v>130</v>
      </c>
      <c r="E88" s="350"/>
      <c r="F88" s="349" t="s">
        <v>130</v>
      </c>
      <c r="G88" s="350"/>
      <c r="H88" s="349" t="s">
        <v>1223</v>
      </c>
      <c r="I88" s="350" t="s">
        <v>1258</v>
      </c>
      <c r="J88" s="351"/>
      <c r="K88" s="349" t="s">
        <v>230</v>
      </c>
      <c r="L88" s="297"/>
      <c r="M88" s="482" t="s">
        <v>1191</v>
      </c>
      <c r="N88" s="351" t="s">
        <v>1210</v>
      </c>
      <c r="O88" s="351" t="s">
        <v>239</v>
      </c>
      <c r="P88" s="351"/>
      <c r="Q88" s="1195"/>
      <c r="R88" s="1195"/>
      <c r="S88" s="1195"/>
      <c r="T88" s="351"/>
      <c r="U88" s="1196"/>
    </row>
    <row r="89" spans="1:127" ht="18.600000000000001" customHeight="1" thickBot="1" x14ac:dyDescent="0.4">
      <c r="B89" s="833">
        <v>32</v>
      </c>
      <c r="C89" s="835" t="s">
        <v>1166</v>
      </c>
      <c r="D89" s="837"/>
      <c r="E89" s="838"/>
      <c r="F89" s="839" t="s">
        <v>130</v>
      </c>
      <c r="G89" s="838"/>
      <c r="H89" s="839" t="s">
        <v>1223</v>
      </c>
      <c r="I89" s="838" t="s">
        <v>1258</v>
      </c>
      <c r="J89" s="841"/>
      <c r="K89" s="839" t="s">
        <v>230</v>
      </c>
      <c r="L89" s="842"/>
      <c r="M89" s="844" t="s">
        <v>1238</v>
      </c>
      <c r="N89" s="841" t="s">
        <v>1210</v>
      </c>
      <c r="O89" s="841" t="s">
        <v>239</v>
      </c>
      <c r="P89" s="841"/>
      <c r="Q89" s="846"/>
      <c r="R89" s="846"/>
      <c r="S89" s="846"/>
      <c r="T89" s="841"/>
      <c r="U89" s="848" t="s">
        <v>1255</v>
      </c>
    </row>
    <row r="90" spans="1:127" ht="18.600000000000001" customHeight="1" x14ac:dyDescent="0.35">
      <c r="B90" s="54">
        <v>33</v>
      </c>
      <c r="C90" s="55" t="s">
        <v>1167</v>
      </c>
      <c r="D90" s="530" t="s">
        <v>1232</v>
      </c>
      <c r="E90" s="121" t="s">
        <v>1259</v>
      </c>
      <c r="F90" s="120" t="s">
        <v>1233</v>
      </c>
      <c r="G90" s="121" t="s">
        <v>1234</v>
      </c>
      <c r="H90" s="120" t="s">
        <v>1260</v>
      </c>
      <c r="I90" s="121" t="s">
        <v>1259</v>
      </c>
      <c r="J90" s="57"/>
      <c r="K90" s="120" t="s">
        <v>230</v>
      </c>
      <c r="L90" s="222"/>
      <c r="M90" s="458" t="s">
        <v>1191</v>
      </c>
      <c r="N90" s="57" t="s">
        <v>1210</v>
      </c>
      <c r="O90" s="57" t="s">
        <v>239</v>
      </c>
      <c r="P90" s="57"/>
      <c r="Q90" s="92"/>
      <c r="R90" s="92"/>
      <c r="S90" s="92"/>
      <c r="T90" s="57"/>
      <c r="U90" s="712"/>
    </row>
    <row r="91" spans="1:127" ht="18.600000000000001" customHeight="1" x14ac:dyDescent="0.35">
      <c r="B91" s="1162">
        <v>33</v>
      </c>
      <c r="C91" s="1163" t="s">
        <v>1167</v>
      </c>
      <c r="D91" s="1164"/>
      <c r="E91" s="1165" t="s">
        <v>1259</v>
      </c>
      <c r="F91" s="1166" t="s">
        <v>1233</v>
      </c>
      <c r="G91" s="1165" t="s">
        <v>1234</v>
      </c>
      <c r="H91" s="1166" t="s">
        <v>1260</v>
      </c>
      <c r="I91" s="1165" t="s">
        <v>1259</v>
      </c>
      <c r="J91" s="1167"/>
      <c r="K91" s="1166" t="s">
        <v>230</v>
      </c>
      <c r="L91" s="1168"/>
      <c r="M91" s="1169" t="s">
        <v>1238</v>
      </c>
      <c r="N91" s="1167" t="s">
        <v>1210</v>
      </c>
      <c r="O91" s="1167" t="s">
        <v>239</v>
      </c>
      <c r="P91" s="1167"/>
      <c r="Q91" s="1170"/>
      <c r="R91" s="1170"/>
      <c r="S91" s="1170"/>
      <c r="T91" s="1167"/>
      <c r="U91" s="1171"/>
    </row>
    <row r="92" spans="1:127" s="9" customFormat="1" ht="18.600000000000001" customHeight="1" x14ac:dyDescent="0.3">
      <c r="A92" s="2"/>
      <c r="B92" s="1172">
        <v>33</v>
      </c>
      <c r="C92" s="1173" t="s">
        <v>1167</v>
      </c>
      <c r="D92" s="1174"/>
      <c r="E92" s="1175" t="s">
        <v>1236</v>
      </c>
      <c r="F92" s="1176" t="s">
        <v>1233</v>
      </c>
      <c r="G92" s="1175" t="s">
        <v>1234</v>
      </c>
      <c r="H92" s="1176" t="s">
        <v>1235</v>
      </c>
      <c r="I92" s="1175" t="s">
        <v>1236</v>
      </c>
      <c r="J92" s="1177"/>
      <c r="K92" s="1176" t="s">
        <v>230</v>
      </c>
      <c r="L92" s="1178"/>
      <c r="M92" s="1179" t="s">
        <v>1191</v>
      </c>
      <c r="N92" s="1177" t="s">
        <v>1210</v>
      </c>
      <c r="O92" s="1177" t="s">
        <v>239</v>
      </c>
      <c r="P92" s="1177"/>
      <c r="Q92" s="1180"/>
      <c r="R92" s="1180"/>
      <c r="S92" s="1180"/>
      <c r="T92" s="1177"/>
      <c r="U92" s="1181"/>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row>
    <row r="93" spans="1:127" s="9" customFormat="1" ht="18.600000000000001" customHeight="1" x14ac:dyDescent="0.3">
      <c r="A93" s="2"/>
      <c r="B93" s="193">
        <v>33</v>
      </c>
      <c r="C93" s="195" t="s">
        <v>1167</v>
      </c>
      <c r="D93" s="529"/>
      <c r="E93" s="198" t="s">
        <v>1236</v>
      </c>
      <c r="F93" s="197" t="s">
        <v>1233</v>
      </c>
      <c r="G93" s="198" t="s">
        <v>1234</v>
      </c>
      <c r="H93" s="197" t="s">
        <v>1235</v>
      </c>
      <c r="I93" s="198" t="s">
        <v>1236</v>
      </c>
      <c r="J93" s="196"/>
      <c r="K93" s="197" t="s">
        <v>230</v>
      </c>
      <c r="L93" s="217"/>
      <c r="M93" s="461" t="s">
        <v>1238</v>
      </c>
      <c r="N93" s="196" t="s">
        <v>1210</v>
      </c>
      <c r="O93" s="196" t="s">
        <v>239</v>
      </c>
      <c r="P93" s="196"/>
      <c r="Q93" s="1182"/>
      <c r="R93" s="1182"/>
      <c r="S93" s="1182"/>
      <c r="T93" s="196"/>
      <c r="U93" s="1183"/>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row>
    <row r="94" spans="1:127" s="9" customFormat="1" ht="18.600000000000001" customHeight="1" x14ac:dyDescent="0.3">
      <c r="A94" s="2"/>
      <c r="B94" s="1155">
        <v>33</v>
      </c>
      <c r="C94" s="1156" t="s">
        <v>1167</v>
      </c>
      <c r="D94" s="1157"/>
      <c r="E94" s="179" t="s">
        <v>1239</v>
      </c>
      <c r="F94" s="178" t="s">
        <v>1233</v>
      </c>
      <c r="G94" s="179" t="s">
        <v>1234</v>
      </c>
      <c r="H94" s="178" t="s">
        <v>1235</v>
      </c>
      <c r="I94" s="179" t="s">
        <v>1236</v>
      </c>
      <c r="J94" s="1158"/>
      <c r="K94" s="178" t="s">
        <v>230</v>
      </c>
      <c r="L94" s="238"/>
      <c r="M94" s="1159" t="s">
        <v>1191</v>
      </c>
      <c r="N94" s="1158" t="s">
        <v>1210</v>
      </c>
      <c r="O94" s="1158" t="s">
        <v>239</v>
      </c>
      <c r="P94" s="1158"/>
      <c r="Q94" s="1160"/>
      <c r="R94" s="1160"/>
      <c r="S94" s="1160"/>
      <c r="T94" s="1158"/>
      <c r="U94" s="1161"/>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row>
    <row r="95" spans="1:127" ht="18.600000000000001" customHeight="1" x14ac:dyDescent="0.35">
      <c r="B95" s="180">
        <v>33</v>
      </c>
      <c r="C95" s="181" t="s">
        <v>1167</v>
      </c>
      <c r="D95" s="546"/>
      <c r="E95" s="184" t="s">
        <v>1239</v>
      </c>
      <c r="F95" s="183" t="s">
        <v>1233</v>
      </c>
      <c r="G95" s="184" t="s">
        <v>1234</v>
      </c>
      <c r="H95" s="183" t="s">
        <v>1235</v>
      </c>
      <c r="I95" s="184" t="s">
        <v>1236</v>
      </c>
      <c r="J95" s="182"/>
      <c r="K95" s="183" t="s">
        <v>230</v>
      </c>
      <c r="L95" s="241"/>
      <c r="M95" s="480" t="s">
        <v>1238</v>
      </c>
      <c r="N95" s="182" t="s">
        <v>1210</v>
      </c>
      <c r="O95" s="182" t="s">
        <v>239</v>
      </c>
      <c r="P95" s="182"/>
      <c r="Q95" s="185"/>
      <c r="R95" s="185"/>
      <c r="S95" s="185"/>
      <c r="T95" s="182"/>
      <c r="U95" s="1184"/>
    </row>
    <row r="96" spans="1:127" ht="18.600000000000001" customHeight="1" x14ac:dyDescent="0.35">
      <c r="B96" s="1172">
        <v>33</v>
      </c>
      <c r="C96" s="1173" t="s">
        <v>1167</v>
      </c>
      <c r="D96" s="1174"/>
      <c r="E96" s="1175"/>
      <c r="F96" s="1176"/>
      <c r="G96" s="1175"/>
      <c r="H96" s="1176"/>
      <c r="I96" s="1175"/>
      <c r="J96" s="1177" t="s">
        <v>1178</v>
      </c>
      <c r="K96" s="1176" t="s">
        <v>230</v>
      </c>
      <c r="L96" s="1178"/>
      <c r="M96" s="1179" t="s">
        <v>1191</v>
      </c>
      <c r="N96" s="1177" t="s">
        <v>1210</v>
      </c>
      <c r="O96" s="1177" t="s">
        <v>239</v>
      </c>
      <c r="P96" s="1177"/>
      <c r="Q96" s="1180" t="s">
        <v>243</v>
      </c>
      <c r="R96" s="1180"/>
      <c r="S96" s="1180"/>
      <c r="T96" s="1177"/>
      <c r="U96" s="1181"/>
    </row>
    <row r="97" spans="1:127" ht="18.600000000000001" customHeight="1" thickBot="1" x14ac:dyDescent="0.4">
      <c r="B97" s="68">
        <v>33</v>
      </c>
      <c r="C97" s="69" t="s">
        <v>1167</v>
      </c>
      <c r="D97" s="542"/>
      <c r="E97" s="136"/>
      <c r="F97" s="135"/>
      <c r="G97" s="136"/>
      <c r="H97" s="135"/>
      <c r="I97" s="136"/>
      <c r="J97" s="71"/>
      <c r="K97" s="135" t="s">
        <v>230</v>
      </c>
      <c r="L97" s="226"/>
      <c r="M97" s="476" t="s">
        <v>1238</v>
      </c>
      <c r="N97" s="71" t="s">
        <v>1210</v>
      </c>
      <c r="O97" s="71" t="s">
        <v>239</v>
      </c>
      <c r="P97" s="71"/>
      <c r="Q97" s="96" t="s">
        <v>243</v>
      </c>
      <c r="R97" s="96"/>
      <c r="S97" s="96"/>
      <c r="T97" s="71"/>
      <c r="U97" s="721"/>
    </row>
    <row r="98" spans="1:127" ht="18.600000000000001" customHeight="1" thickBot="1" x14ac:dyDescent="0.4">
      <c r="B98" s="40">
        <v>34</v>
      </c>
      <c r="C98" s="42" t="s">
        <v>523</v>
      </c>
      <c r="D98" s="534"/>
      <c r="E98" s="125"/>
      <c r="F98" s="124"/>
      <c r="G98" s="125"/>
      <c r="H98" s="124"/>
      <c r="I98" s="125"/>
      <c r="J98" s="39" t="s">
        <v>1178</v>
      </c>
      <c r="K98" s="124" t="s">
        <v>230</v>
      </c>
      <c r="L98" s="221" t="s">
        <v>232</v>
      </c>
      <c r="M98" s="464"/>
      <c r="N98" s="39" t="s">
        <v>1210</v>
      </c>
      <c r="O98" s="39"/>
      <c r="P98" s="39"/>
      <c r="Q98" s="90"/>
      <c r="R98" s="90"/>
      <c r="S98" s="90"/>
      <c r="T98" s="39"/>
      <c r="U98" s="711"/>
    </row>
    <row r="99" spans="1:127" s="5" customFormat="1" ht="18.600000000000001" customHeight="1" thickBot="1" x14ac:dyDescent="0.4">
      <c r="A99" s="1"/>
      <c r="B99" s="37">
        <v>35</v>
      </c>
      <c r="C99" s="38" t="s">
        <v>527</v>
      </c>
      <c r="D99" s="533"/>
      <c r="E99" s="107"/>
      <c r="F99" s="106" t="s">
        <v>1216</v>
      </c>
      <c r="G99" s="107" t="s">
        <v>1261</v>
      </c>
      <c r="H99" s="106" t="s">
        <v>1262</v>
      </c>
      <c r="I99" s="107" t="s">
        <v>1263</v>
      </c>
      <c r="J99" s="36"/>
      <c r="K99" s="106" t="s">
        <v>230</v>
      </c>
      <c r="L99" s="209"/>
      <c r="M99" s="463" t="s">
        <v>1191</v>
      </c>
      <c r="N99" s="36" t="s">
        <v>1210</v>
      </c>
      <c r="O99" s="36"/>
      <c r="P99" s="36"/>
      <c r="Q99" s="72"/>
      <c r="R99" s="72"/>
      <c r="S99" s="72"/>
      <c r="T99" s="36"/>
      <c r="U99" s="8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row>
    <row r="100" spans="1:127" ht="18.600000000000001" customHeight="1" thickBot="1" x14ac:dyDescent="0.4">
      <c r="B100" s="40">
        <v>39</v>
      </c>
      <c r="C100" s="42" t="s">
        <v>554</v>
      </c>
      <c r="D100" s="534" t="s">
        <v>1244</v>
      </c>
      <c r="E100" s="125" t="s">
        <v>1264</v>
      </c>
      <c r="F100" s="124" t="s">
        <v>1240</v>
      </c>
      <c r="G100" s="125" t="s">
        <v>1265</v>
      </c>
      <c r="H100" s="124" t="s">
        <v>1266</v>
      </c>
      <c r="I100" s="125" t="s">
        <v>1267</v>
      </c>
      <c r="J100" s="39"/>
      <c r="K100" s="124"/>
      <c r="L100" s="221"/>
      <c r="M100" s="464"/>
      <c r="N100" s="39" t="s">
        <v>1210</v>
      </c>
      <c r="O100" s="39"/>
      <c r="P100" s="39"/>
      <c r="Q100" s="90"/>
      <c r="R100" s="90"/>
      <c r="S100" s="90"/>
      <c r="T100" s="39"/>
      <c r="U100" s="711"/>
    </row>
    <row r="101" spans="1:127" ht="18.600000000000001" customHeight="1" thickBot="1" x14ac:dyDescent="0.4">
      <c r="B101" s="37">
        <v>36</v>
      </c>
      <c r="C101" s="34" t="s">
        <v>535</v>
      </c>
      <c r="D101" s="533"/>
      <c r="E101" s="107"/>
      <c r="F101" s="106"/>
      <c r="G101" s="107"/>
      <c r="H101" s="106"/>
      <c r="I101" s="107"/>
      <c r="J101" s="36" t="s">
        <v>1178</v>
      </c>
      <c r="K101" s="106"/>
      <c r="L101" s="209"/>
      <c r="M101" s="463"/>
      <c r="N101" s="36" t="s">
        <v>1210</v>
      </c>
      <c r="O101" s="36"/>
      <c r="P101" s="36"/>
      <c r="Q101" s="72"/>
      <c r="R101" s="72"/>
      <c r="S101" s="72"/>
      <c r="T101" s="36"/>
      <c r="U101" s="719"/>
    </row>
    <row r="102" spans="1:127" ht="18.600000000000001" customHeight="1" thickBot="1" x14ac:dyDescent="0.4">
      <c r="B102" s="40">
        <v>37</v>
      </c>
      <c r="C102" s="42" t="s">
        <v>541</v>
      </c>
      <c r="D102" s="534"/>
      <c r="E102" s="125"/>
      <c r="F102" s="124" t="s">
        <v>1205</v>
      </c>
      <c r="G102" s="125" t="s">
        <v>1268</v>
      </c>
      <c r="H102" s="124" t="s">
        <v>1268</v>
      </c>
      <c r="I102" s="125"/>
      <c r="J102" s="39"/>
      <c r="K102" s="492" t="s">
        <v>230</v>
      </c>
      <c r="L102" s="221"/>
      <c r="M102" s="464"/>
      <c r="N102" s="39" t="s">
        <v>1210</v>
      </c>
      <c r="O102" s="39"/>
      <c r="P102" s="39"/>
      <c r="Q102" s="90"/>
      <c r="R102" s="90"/>
      <c r="S102" s="90"/>
      <c r="T102" s="39"/>
      <c r="U102" s="711"/>
    </row>
    <row r="103" spans="1:127" ht="18.600000000000001" customHeight="1" thickBot="1" x14ac:dyDescent="0.4">
      <c r="B103" s="37">
        <v>38</v>
      </c>
      <c r="C103" s="34" t="s">
        <v>547</v>
      </c>
      <c r="D103" s="533" t="s">
        <v>1196</v>
      </c>
      <c r="E103" s="107"/>
      <c r="F103" s="106" t="s">
        <v>1197</v>
      </c>
      <c r="G103" s="107" t="s">
        <v>1202</v>
      </c>
      <c r="H103" s="106" t="s">
        <v>1262</v>
      </c>
      <c r="I103" s="107" t="s">
        <v>1263</v>
      </c>
      <c r="J103" s="36"/>
      <c r="K103" s="106" t="s">
        <v>230</v>
      </c>
      <c r="L103" s="209"/>
      <c r="M103" s="463" t="s">
        <v>1191</v>
      </c>
      <c r="N103" s="36" t="s">
        <v>1210</v>
      </c>
      <c r="O103" s="36"/>
      <c r="P103" s="36"/>
      <c r="Q103" s="72"/>
      <c r="R103" s="72"/>
      <c r="S103" s="72"/>
      <c r="T103" s="36"/>
      <c r="U103" s="81"/>
    </row>
    <row r="104" spans="1:127" s="5" customFormat="1" ht="18.600000000000001" customHeight="1" thickBot="1" x14ac:dyDescent="0.4">
      <c r="A104" s="1"/>
      <c r="B104" s="40">
        <v>40</v>
      </c>
      <c r="C104" s="41" t="s">
        <v>562</v>
      </c>
      <c r="D104" s="534" t="s">
        <v>1215</v>
      </c>
      <c r="E104" s="125" t="s">
        <v>1269</v>
      </c>
      <c r="F104" s="124" t="s">
        <v>1216</v>
      </c>
      <c r="G104" s="125" t="s">
        <v>1270</v>
      </c>
      <c r="H104" s="124" t="s">
        <v>1218</v>
      </c>
      <c r="I104" s="125" t="s">
        <v>1219</v>
      </c>
      <c r="J104" s="39"/>
      <c r="K104" s="124"/>
      <c r="L104" s="221"/>
      <c r="M104" s="464"/>
      <c r="N104" s="39"/>
      <c r="O104" s="39"/>
      <c r="P104" s="39"/>
      <c r="Q104" s="90"/>
      <c r="R104" s="90"/>
      <c r="S104" s="90"/>
      <c r="T104" s="39"/>
      <c r="U104" s="71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row>
    <row r="105" spans="1:127" s="5" customFormat="1" ht="18.600000000000001" customHeight="1" thickBot="1" x14ac:dyDescent="0.4">
      <c r="A105" s="1"/>
      <c r="B105" s="829">
        <v>41</v>
      </c>
      <c r="C105" s="1237" t="s">
        <v>569</v>
      </c>
      <c r="D105" s="1060"/>
      <c r="E105" s="746"/>
      <c r="F105" s="830"/>
      <c r="G105" s="746"/>
      <c r="H105" s="830"/>
      <c r="I105" s="746"/>
      <c r="J105" s="914"/>
      <c r="K105" s="830"/>
      <c r="L105" s="298"/>
      <c r="M105" s="1064"/>
      <c r="N105" s="914"/>
      <c r="O105" s="914"/>
      <c r="P105" s="914"/>
      <c r="Q105" s="1068"/>
      <c r="R105" s="1068"/>
      <c r="S105" s="1068"/>
      <c r="T105" s="914"/>
      <c r="U105" s="1072"/>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row>
    <row r="106" spans="1:127" s="5" customFormat="1" ht="18.600000000000001" customHeight="1" x14ac:dyDescent="0.35">
      <c r="A106" s="1"/>
      <c r="B106" s="166">
        <v>42</v>
      </c>
      <c r="C106" s="168" t="s">
        <v>576</v>
      </c>
      <c r="D106" s="535"/>
      <c r="E106" s="172" t="s">
        <v>1271</v>
      </c>
      <c r="F106" s="171"/>
      <c r="G106" s="172"/>
      <c r="H106" s="171"/>
      <c r="I106" s="172"/>
      <c r="J106" s="170"/>
      <c r="K106" s="171" t="s">
        <v>230</v>
      </c>
      <c r="L106" s="210"/>
      <c r="M106" s="465"/>
      <c r="N106" s="170" t="s">
        <v>1210</v>
      </c>
      <c r="O106" s="170"/>
      <c r="P106" s="170"/>
      <c r="Q106" s="173"/>
      <c r="R106" s="173"/>
      <c r="S106" s="173"/>
      <c r="T106" s="170"/>
      <c r="U106" s="1128"/>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row>
    <row r="107" spans="1:127" s="9" customFormat="1" ht="18.600000000000001" customHeight="1" x14ac:dyDescent="0.3">
      <c r="A107" s="2"/>
      <c r="B107" s="33">
        <v>42</v>
      </c>
      <c r="C107" s="11" t="s">
        <v>576</v>
      </c>
      <c r="D107" s="537"/>
      <c r="E107" s="134" t="s">
        <v>1229</v>
      </c>
      <c r="F107" s="133"/>
      <c r="G107" s="134"/>
      <c r="H107" s="133"/>
      <c r="I107" s="134"/>
      <c r="J107" s="12"/>
      <c r="K107" s="133" t="s">
        <v>230</v>
      </c>
      <c r="L107" s="224"/>
      <c r="M107" s="467"/>
      <c r="N107" s="12" t="s">
        <v>1210</v>
      </c>
      <c r="O107" s="12"/>
      <c r="P107" s="12"/>
      <c r="Q107" s="95"/>
      <c r="R107" s="95"/>
      <c r="S107" s="95"/>
      <c r="T107" s="12"/>
      <c r="U107" s="72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row>
    <row r="108" spans="1:127" s="5" customFormat="1" ht="18.600000000000001" customHeight="1" thickBot="1" x14ac:dyDescent="0.4">
      <c r="A108" s="1"/>
      <c r="B108" s="175">
        <v>42</v>
      </c>
      <c r="C108" s="63" t="s">
        <v>576</v>
      </c>
      <c r="D108" s="536"/>
      <c r="E108" s="131" t="s">
        <v>1230</v>
      </c>
      <c r="F108" s="130"/>
      <c r="G108" s="131"/>
      <c r="H108" s="130"/>
      <c r="I108" s="131"/>
      <c r="J108" s="65"/>
      <c r="K108" s="130" t="s">
        <v>230</v>
      </c>
      <c r="L108" s="213"/>
      <c r="M108" s="466"/>
      <c r="N108" s="65" t="s">
        <v>1210</v>
      </c>
      <c r="O108" s="65"/>
      <c r="P108" s="65"/>
      <c r="Q108" s="94"/>
      <c r="R108" s="94"/>
      <c r="S108" s="94"/>
      <c r="T108" s="65"/>
      <c r="U108" s="716"/>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row>
    <row r="109" spans="1:127" ht="18.600000000000001" customHeight="1" thickBot="1" x14ac:dyDescent="0.4">
      <c r="B109" s="37">
        <v>43</v>
      </c>
      <c r="C109" s="34" t="s">
        <v>582</v>
      </c>
      <c r="D109" s="533" t="s">
        <v>1186</v>
      </c>
      <c r="E109" s="107"/>
      <c r="F109" s="106" t="s">
        <v>1187</v>
      </c>
      <c r="G109" s="107" t="s">
        <v>1188</v>
      </c>
      <c r="H109" s="106" t="s">
        <v>1189</v>
      </c>
      <c r="I109" s="107" t="s">
        <v>1190</v>
      </c>
      <c r="J109" s="36"/>
      <c r="K109" s="106" t="s">
        <v>230</v>
      </c>
      <c r="L109" s="209"/>
      <c r="M109" s="463" t="s">
        <v>1191</v>
      </c>
      <c r="N109" s="36" t="s">
        <v>1210</v>
      </c>
      <c r="O109" s="36"/>
      <c r="P109" s="36" t="s">
        <v>241</v>
      </c>
      <c r="Q109" s="72"/>
      <c r="R109" s="72"/>
      <c r="S109" s="72"/>
      <c r="T109" s="36"/>
      <c r="U109" s="81"/>
    </row>
    <row r="110" spans="1:127" ht="18.600000000000001" customHeight="1" thickBot="1" x14ac:dyDescent="0.4">
      <c r="B110" s="58">
        <v>44</v>
      </c>
      <c r="C110" s="812" t="s">
        <v>586</v>
      </c>
      <c r="D110" s="1131" t="s">
        <v>1215</v>
      </c>
      <c r="E110" s="115"/>
      <c r="F110" s="114" t="s">
        <v>1216</v>
      </c>
      <c r="G110" s="115"/>
      <c r="H110" s="114" t="s">
        <v>1272</v>
      </c>
      <c r="I110" s="115"/>
      <c r="J110" s="60"/>
      <c r="K110" s="114"/>
      <c r="L110" s="212"/>
      <c r="M110" s="777"/>
      <c r="N110" s="60"/>
      <c r="O110" s="60"/>
      <c r="P110" s="60"/>
      <c r="Q110" s="1132"/>
      <c r="R110" s="1132"/>
      <c r="S110" s="1132"/>
      <c r="T110" s="60"/>
      <c r="U110" s="1133"/>
    </row>
    <row r="111" spans="1:127" s="2" customFormat="1" ht="18.600000000000001" customHeight="1" x14ac:dyDescent="0.3">
      <c r="B111" s="187">
        <v>45</v>
      </c>
      <c r="C111" s="200" t="s">
        <v>591</v>
      </c>
      <c r="D111" s="527"/>
      <c r="E111" s="190"/>
      <c r="F111" s="189"/>
      <c r="G111" s="190"/>
      <c r="H111" s="189"/>
      <c r="I111" s="190"/>
      <c r="J111" s="186" t="s">
        <v>1178</v>
      </c>
      <c r="K111" s="189"/>
      <c r="L111" s="215" t="s">
        <v>232</v>
      </c>
      <c r="M111" s="473"/>
      <c r="N111" s="186" t="s">
        <v>237</v>
      </c>
      <c r="O111" s="186" t="s">
        <v>239</v>
      </c>
      <c r="P111" s="186"/>
      <c r="Q111" s="191" t="s">
        <v>243</v>
      </c>
      <c r="R111" s="191"/>
      <c r="S111" s="191"/>
      <c r="T111" s="186"/>
      <c r="U111" s="714"/>
    </row>
    <row r="112" spans="1:127" ht="18.600000000000001" thickBot="1" x14ac:dyDescent="0.4">
      <c r="B112" s="73">
        <v>45</v>
      </c>
      <c r="C112" s="75" t="s">
        <v>591</v>
      </c>
      <c r="D112" s="528"/>
      <c r="E112" s="142" t="s">
        <v>247</v>
      </c>
      <c r="F112" s="141"/>
      <c r="G112" s="142"/>
      <c r="H112" s="141"/>
      <c r="I112" s="142"/>
      <c r="J112" s="76"/>
      <c r="K112" s="141"/>
      <c r="L112" s="216" t="s">
        <v>232</v>
      </c>
      <c r="M112" s="460"/>
      <c r="N112" s="76" t="s">
        <v>237</v>
      </c>
      <c r="O112" s="76" t="s">
        <v>239</v>
      </c>
      <c r="P112" s="76"/>
      <c r="Q112" s="97"/>
      <c r="R112" s="97"/>
      <c r="S112" s="97"/>
      <c r="T112" s="76"/>
      <c r="U112" s="717"/>
    </row>
    <row r="113" spans="1:127" s="5" customFormat="1" ht="18.600000000000001" thickBot="1" x14ac:dyDescent="0.4">
      <c r="A113" s="1"/>
      <c r="B113" s="73">
        <v>45</v>
      </c>
      <c r="C113" s="75" t="s">
        <v>591</v>
      </c>
      <c r="D113" s="528"/>
      <c r="E113" s="142" t="s">
        <v>1273</v>
      </c>
      <c r="F113" s="141"/>
      <c r="G113" s="142"/>
      <c r="H113" s="141"/>
      <c r="I113" s="142"/>
      <c r="J113" s="76"/>
      <c r="K113" s="141"/>
      <c r="L113" s="216" t="s">
        <v>1274</v>
      </c>
      <c r="M113" s="460"/>
      <c r="N113" s="76" t="s">
        <v>237</v>
      </c>
      <c r="O113" s="76" t="s">
        <v>239</v>
      </c>
      <c r="P113" s="76"/>
      <c r="Q113" s="97"/>
      <c r="R113" s="97"/>
      <c r="S113" s="97"/>
      <c r="T113" s="76"/>
      <c r="U113" s="717"/>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row>
    <row r="114" spans="1:127" ht="18.600000000000001" customHeight="1" thickBot="1" x14ac:dyDescent="0.4">
      <c r="B114" s="68">
        <v>45</v>
      </c>
      <c r="C114" s="70" t="s">
        <v>591</v>
      </c>
      <c r="D114" s="542"/>
      <c r="E114" s="136" t="s">
        <v>1275</v>
      </c>
      <c r="F114" s="135"/>
      <c r="G114" s="136"/>
      <c r="H114" s="135"/>
      <c r="I114" s="136"/>
      <c r="J114" s="71"/>
      <c r="K114" s="135"/>
      <c r="L114" s="226" t="s">
        <v>232</v>
      </c>
      <c r="M114" s="476"/>
      <c r="N114" s="71" t="s">
        <v>237</v>
      </c>
      <c r="O114" s="71" t="s">
        <v>239</v>
      </c>
      <c r="P114" s="71"/>
      <c r="Q114" s="96"/>
      <c r="R114" s="96"/>
      <c r="S114" s="96"/>
      <c r="T114" s="71"/>
      <c r="U114" s="721"/>
    </row>
    <row r="115" spans="1:127" ht="18.600000000000001" customHeight="1" thickBot="1" x14ac:dyDescent="0.4">
      <c r="B115" s="58">
        <v>46</v>
      </c>
      <c r="C115" s="1238" t="s">
        <v>598</v>
      </c>
      <c r="D115" s="1131"/>
      <c r="E115" s="115"/>
      <c r="F115" s="114"/>
      <c r="G115" s="115"/>
      <c r="H115" s="114"/>
      <c r="I115" s="115"/>
      <c r="J115" s="60"/>
      <c r="K115" s="114"/>
      <c r="L115" s="212"/>
      <c r="M115" s="777"/>
      <c r="N115" s="60"/>
      <c r="O115" s="60"/>
      <c r="P115" s="60"/>
      <c r="Q115" s="1132"/>
      <c r="R115" s="1132"/>
      <c r="S115" s="1132"/>
      <c r="T115" s="60"/>
      <c r="U115" s="1133"/>
    </row>
    <row r="116" spans="1:127" s="2" customFormat="1" ht="18.600000000000001" customHeight="1" thickBot="1" x14ac:dyDescent="0.35">
      <c r="B116" s="37">
        <v>48</v>
      </c>
      <c r="C116" s="35" t="s">
        <v>1168</v>
      </c>
      <c r="D116" s="533"/>
      <c r="E116" s="107"/>
      <c r="F116" s="106" t="s">
        <v>1216</v>
      </c>
      <c r="G116" s="107" t="s">
        <v>1270</v>
      </c>
      <c r="H116" s="106" t="s">
        <v>1272</v>
      </c>
      <c r="I116" s="107" t="s">
        <v>1276</v>
      </c>
      <c r="J116" s="36"/>
      <c r="K116" s="106"/>
      <c r="L116" s="209"/>
      <c r="M116" s="463"/>
      <c r="N116" s="36"/>
      <c r="O116" s="36"/>
      <c r="P116" s="36"/>
      <c r="Q116" s="72"/>
      <c r="R116" s="72"/>
      <c r="S116" s="72"/>
      <c r="T116" s="36"/>
      <c r="U116" s="81"/>
    </row>
    <row r="117" spans="1:127" s="2" customFormat="1" ht="18.600000000000001" customHeight="1" thickBot="1" x14ac:dyDescent="0.35">
      <c r="B117" s="40">
        <v>49</v>
      </c>
      <c r="C117" s="41" t="s">
        <v>605</v>
      </c>
      <c r="D117" s="534" t="s">
        <v>1232</v>
      </c>
      <c r="E117" s="125"/>
      <c r="F117" s="124" t="s">
        <v>1205</v>
      </c>
      <c r="G117" s="125" t="s">
        <v>1268</v>
      </c>
      <c r="H117" s="124" t="s">
        <v>1268</v>
      </c>
      <c r="I117" s="125"/>
      <c r="J117" s="39"/>
      <c r="K117" s="124" t="s">
        <v>230</v>
      </c>
      <c r="L117" s="221"/>
      <c r="M117" s="464"/>
      <c r="N117" s="39" t="s">
        <v>1210</v>
      </c>
      <c r="O117" s="39"/>
      <c r="P117" s="39"/>
      <c r="Q117" s="90"/>
      <c r="R117" s="90"/>
      <c r="S117" s="90"/>
      <c r="T117" s="39"/>
      <c r="U117" s="711"/>
    </row>
    <row r="118" spans="1:127" s="2" customFormat="1" ht="18.600000000000001" customHeight="1" thickBot="1" x14ac:dyDescent="0.35">
      <c r="B118" s="37">
        <v>50</v>
      </c>
      <c r="C118" s="38" t="s">
        <v>613</v>
      </c>
      <c r="D118" s="533" t="s">
        <v>1215</v>
      </c>
      <c r="E118" s="107"/>
      <c r="F118" s="106" t="s">
        <v>1216</v>
      </c>
      <c r="G118" s="107" t="s">
        <v>1277</v>
      </c>
      <c r="H118" s="106" t="s">
        <v>1272</v>
      </c>
      <c r="I118" s="107" t="s">
        <v>1278</v>
      </c>
      <c r="J118" s="36"/>
      <c r="K118" s="106" t="s">
        <v>230</v>
      </c>
      <c r="L118" s="209"/>
      <c r="M118" s="463" t="s">
        <v>1191</v>
      </c>
      <c r="N118" s="36" t="s">
        <v>1210</v>
      </c>
      <c r="O118" s="36" t="s">
        <v>239</v>
      </c>
      <c r="P118" s="36" t="s">
        <v>241</v>
      </c>
      <c r="Q118" s="72"/>
      <c r="R118" s="72"/>
      <c r="S118" s="72"/>
      <c r="T118" s="36"/>
      <c r="U118" s="81"/>
    </row>
    <row r="119" spans="1:127" s="2" customFormat="1" ht="18.600000000000001" customHeight="1" thickBot="1" x14ac:dyDescent="0.35">
      <c r="B119" s="40">
        <v>52</v>
      </c>
      <c r="C119" s="42" t="s">
        <v>633</v>
      </c>
      <c r="D119" s="534"/>
      <c r="E119" s="125"/>
      <c r="F119" s="124"/>
      <c r="G119" s="125"/>
      <c r="H119" s="124"/>
      <c r="I119" s="125"/>
      <c r="J119" s="39" t="s">
        <v>1178</v>
      </c>
      <c r="K119" s="124" t="s">
        <v>230</v>
      </c>
      <c r="L119" s="221"/>
      <c r="M119" s="464"/>
      <c r="N119" s="39" t="s">
        <v>1210</v>
      </c>
      <c r="O119" s="39"/>
      <c r="P119" s="39"/>
      <c r="Q119" s="90" t="s">
        <v>243</v>
      </c>
      <c r="R119" s="90"/>
      <c r="S119" s="90"/>
      <c r="T119" s="39"/>
      <c r="U119" s="711"/>
    </row>
    <row r="120" spans="1:127" s="5" customFormat="1" ht="18.600000000000001" customHeight="1" x14ac:dyDescent="0.35">
      <c r="A120" s="1"/>
      <c r="B120" s="187">
        <v>53</v>
      </c>
      <c r="C120" s="188" t="s">
        <v>639</v>
      </c>
      <c r="D120" s="527" t="s">
        <v>1186</v>
      </c>
      <c r="E120" s="190" t="s">
        <v>1279</v>
      </c>
      <c r="F120" s="189" t="s">
        <v>1187</v>
      </c>
      <c r="G120" s="190" t="s">
        <v>1188</v>
      </c>
      <c r="H120" s="189" t="s">
        <v>1189</v>
      </c>
      <c r="I120" s="190" t="s">
        <v>1190</v>
      </c>
      <c r="J120" s="186"/>
      <c r="K120" s="189"/>
      <c r="L120" s="215"/>
      <c r="M120" s="473"/>
      <c r="N120" s="186"/>
      <c r="O120" s="186"/>
      <c r="P120" s="186"/>
      <c r="Q120" s="191"/>
      <c r="R120" s="191"/>
      <c r="S120" s="191"/>
      <c r="T120" s="186"/>
      <c r="U120" s="714"/>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row>
    <row r="121" spans="1:127" s="5" customFormat="1" ht="18.600000000000001" customHeight="1" thickBot="1" x14ac:dyDescent="0.4">
      <c r="A121" s="1"/>
      <c r="B121" s="68">
        <v>53</v>
      </c>
      <c r="C121" s="69" t="s">
        <v>639</v>
      </c>
      <c r="D121" s="542"/>
      <c r="E121" s="136" t="s">
        <v>1279</v>
      </c>
      <c r="F121" s="135" t="s">
        <v>1187</v>
      </c>
      <c r="G121" s="136" t="s">
        <v>1193</v>
      </c>
      <c r="H121" s="135" t="s">
        <v>1189</v>
      </c>
      <c r="I121" s="136" t="s">
        <v>1194</v>
      </c>
      <c r="J121" s="71"/>
      <c r="K121" s="135"/>
      <c r="L121" s="226"/>
      <c r="M121" s="476"/>
      <c r="N121" s="71"/>
      <c r="O121" s="71"/>
      <c r="P121" s="71"/>
      <c r="Q121" s="96"/>
      <c r="R121" s="96"/>
      <c r="S121" s="96"/>
      <c r="T121" s="71"/>
      <c r="U121" s="72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row>
    <row r="122" spans="1:127" ht="18.600000000000001" customHeight="1" thickBot="1" x14ac:dyDescent="0.4">
      <c r="B122" s="44">
        <v>54</v>
      </c>
      <c r="C122" s="43" t="s">
        <v>648</v>
      </c>
      <c r="D122" s="534"/>
      <c r="E122" s="125" t="s">
        <v>1280</v>
      </c>
      <c r="F122" s="124" t="s">
        <v>1205</v>
      </c>
      <c r="G122" s="125"/>
      <c r="H122" s="124" t="s">
        <v>1207</v>
      </c>
      <c r="I122" s="125"/>
      <c r="J122" s="39"/>
      <c r="K122" s="124"/>
      <c r="L122" s="221"/>
      <c r="M122" s="464"/>
      <c r="N122" s="39"/>
      <c r="O122" s="39"/>
      <c r="P122" s="39"/>
      <c r="Q122" s="90"/>
      <c r="R122" s="90"/>
      <c r="S122" s="90"/>
      <c r="T122" s="39"/>
      <c r="U122" s="711"/>
    </row>
    <row r="123" spans="1:127" ht="18.600000000000001" customHeight="1" thickBot="1" x14ac:dyDescent="0.4">
      <c r="B123" s="37">
        <v>55</v>
      </c>
      <c r="C123" s="927" t="s">
        <v>655</v>
      </c>
      <c r="D123" s="533" t="s">
        <v>1204</v>
      </c>
      <c r="E123" s="107" t="s">
        <v>1231</v>
      </c>
      <c r="F123" s="106" t="s">
        <v>1205</v>
      </c>
      <c r="G123" s="107" t="s">
        <v>1206</v>
      </c>
      <c r="H123" s="106" t="s">
        <v>1207</v>
      </c>
      <c r="I123" s="107" t="s">
        <v>1231</v>
      </c>
      <c r="J123" s="36" t="s">
        <v>1178</v>
      </c>
      <c r="K123" s="106"/>
      <c r="L123" s="209"/>
      <c r="M123" s="463"/>
      <c r="N123" s="48"/>
      <c r="O123" s="48"/>
      <c r="P123" s="48"/>
      <c r="Q123" s="72" t="s">
        <v>243</v>
      </c>
      <c r="R123" s="72" t="s">
        <v>1185</v>
      </c>
      <c r="S123" s="72"/>
      <c r="T123" s="36"/>
      <c r="U123" s="81"/>
    </row>
    <row r="124" spans="1:127" ht="18.600000000000001" customHeight="1" thickBot="1" x14ac:dyDescent="0.4">
      <c r="B124" s="40">
        <v>56</v>
      </c>
      <c r="C124" s="42" t="s">
        <v>665</v>
      </c>
      <c r="D124" s="534"/>
      <c r="E124" s="125" t="s">
        <v>1275</v>
      </c>
      <c r="F124" s="124"/>
      <c r="G124" s="125"/>
      <c r="H124" s="124"/>
      <c r="I124" s="125"/>
      <c r="J124" s="39" t="s">
        <v>1178</v>
      </c>
      <c r="K124" s="124" t="s">
        <v>230</v>
      </c>
      <c r="L124" s="221" t="s">
        <v>232</v>
      </c>
      <c r="M124" s="464"/>
      <c r="N124" s="39" t="s">
        <v>1210</v>
      </c>
      <c r="O124" s="39"/>
      <c r="P124" s="39"/>
      <c r="Q124" s="90"/>
      <c r="R124" s="90"/>
      <c r="S124" s="90"/>
      <c r="T124" s="39"/>
      <c r="U124" s="711"/>
    </row>
    <row r="125" spans="1:127" ht="18.600000000000001" customHeight="1" thickBot="1" x14ac:dyDescent="0.4">
      <c r="B125" s="37">
        <v>57</v>
      </c>
      <c r="C125" s="35" t="s">
        <v>673</v>
      </c>
      <c r="D125" s="533"/>
      <c r="E125" s="107"/>
      <c r="F125" s="106" t="s">
        <v>1205</v>
      </c>
      <c r="G125" s="107" t="s">
        <v>1208</v>
      </c>
      <c r="H125" s="106" t="s">
        <v>1209</v>
      </c>
      <c r="I125" s="107" t="s">
        <v>1208</v>
      </c>
      <c r="J125" s="36"/>
      <c r="K125" s="106"/>
      <c r="L125" s="209"/>
      <c r="M125" s="463"/>
      <c r="N125" s="36"/>
      <c r="O125" s="36"/>
      <c r="P125" s="36"/>
      <c r="Q125" s="72"/>
      <c r="R125" s="72"/>
      <c r="S125" s="72"/>
      <c r="T125" s="36"/>
      <c r="U125" s="81"/>
    </row>
    <row r="126" spans="1:127" ht="18.600000000000001" customHeight="1" thickBot="1" x14ac:dyDescent="0.4">
      <c r="B126" s="40">
        <v>58</v>
      </c>
      <c r="C126" s="41" t="s">
        <v>680</v>
      </c>
      <c r="D126" s="534"/>
      <c r="E126" s="125"/>
      <c r="F126" s="124"/>
      <c r="G126" s="125"/>
      <c r="H126" s="124"/>
      <c r="I126" s="125"/>
      <c r="J126" s="39" t="s">
        <v>1184</v>
      </c>
      <c r="K126" s="124"/>
      <c r="L126" s="221"/>
      <c r="M126" s="464"/>
      <c r="N126" s="39"/>
      <c r="O126" s="39"/>
      <c r="P126" s="39"/>
      <c r="Q126" s="90"/>
      <c r="R126" s="90"/>
      <c r="S126" s="90"/>
      <c r="T126" s="39"/>
      <c r="U126" s="711"/>
    </row>
    <row r="127" spans="1:127" ht="18.600000000000001" customHeight="1" thickBot="1" x14ac:dyDescent="0.4">
      <c r="B127" s="37">
        <v>59</v>
      </c>
      <c r="C127" s="38" t="s">
        <v>687</v>
      </c>
      <c r="D127" s="533" t="s">
        <v>1215</v>
      </c>
      <c r="E127" s="107" t="s">
        <v>1281</v>
      </c>
      <c r="F127" s="106" t="s">
        <v>1216</v>
      </c>
      <c r="G127" s="107" t="s">
        <v>1282</v>
      </c>
      <c r="H127" s="106" t="s">
        <v>1272</v>
      </c>
      <c r="I127" s="107" t="s">
        <v>1283</v>
      </c>
      <c r="J127" s="36"/>
      <c r="K127" s="106"/>
      <c r="L127" s="209"/>
      <c r="M127" s="463"/>
      <c r="N127" s="36"/>
      <c r="O127" s="36"/>
      <c r="P127" s="36"/>
      <c r="Q127" s="72"/>
      <c r="R127" s="72"/>
      <c r="S127" s="72"/>
      <c r="T127" s="36"/>
      <c r="U127" s="81"/>
    </row>
    <row r="128" spans="1:127" ht="18.600000000000001" customHeight="1" thickBot="1" x14ac:dyDescent="0.4">
      <c r="B128" s="40">
        <v>60</v>
      </c>
      <c r="C128" s="43" t="s">
        <v>695</v>
      </c>
      <c r="D128" s="534"/>
      <c r="E128" s="125"/>
      <c r="F128" s="124"/>
      <c r="G128" s="125"/>
      <c r="H128" s="124"/>
      <c r="I128" s="125"/>
      <c r="J128" s="39"/>
      <c r="K128" s="124"/>
      <c r="L128" s="221"/>
      <c r="M128" s="464"/>
      <c r="N128" s="39"/>
      <c r="O128" s="39"/>
      <c r="P128" s="39"/>
      <c r="Q128" s="90"/>
      <c r="R128" s="90"/>
      <c r="S128" s="90"/>
      <c r="T128" s="39"/>
      <c r="U128" s="711"/>
    </row>
    <row r="129" spans="1:125" ht="18.600000000000001" customHeight="1" x14ac:dyDescent="0.35">
      <c r="B129" s="187">
        <v>51</v>
      </c>
      <c r="C129" s="188" t="s">
        <v>624</v>
      </c>
      <c r="D129" s="527"/>
      <c r="E129" s="190" t="s">
        <v>1284</v>
      </c>
      <c r="F129" s="189"/>
      <c r="G129" s="190"/>
      <c r="H129" s="189"/>
      <c r="I129" s="190"/>
      <c r="J129" s="186" t="s">
        <v>1184</v>
      </c>
      <c r="K129" s="189" t="s">
        <v>230</v>
      </c>
      <c r="L129" s="215"/>
      <c r="M129" s="473"/>
      <c r="N129" s="186" t="s">
        <v>1210</v>
      </c>
      <c r="O129" s="186"/>
      <c r="P129" s="186"/>
      <c r="Q129" s="191"/>
      <c r="R129" s="191"/>
      <c r="S129" s="191"/>
      <c r="T129" s="186"/>
      <c r="U129" s="714"/>
    </row>
    <row r="130" spans="1:125" ht="18.600000000000001" customHeight="1" x14ac:dyDescent="0.35">
      <c r="B130" s="73">
        <v>51</v>
      </c>
      <c r="C130" s="74" t="s">
        <v>624</v>
      </c>
      <c r="D130" s="528"/>
      <c r="E130" s="142" t="s">
        <v>1229</v>
      </c>
      <c r="F130" s="141"/>
      <c r="G130" s="142"/>
      <c r="H130" s="141"/>
      <c r="I130" s="142"/>
      <c r="J130" s="76"/>
      <c r="K130" s="141" t="s">
        <v>230</v>
      </c>
      <c r="L130" s="216"/>
      <c r="M130" s="460"/>
      <c r="N130" s="76" t="s">
        <v>1210</v>
      </c>
      <c r="O130" s="76"/>
      <c r="P130" s="76"/>
      <c r="Q130" s="97"/>
      <c r="R130" s="97"/>
      <c r="S130" s="97"/>
      <c r="T130" s="76"/>
      <c r="U130" s="717"/>
    </row>
    <row r="131" spans="1:125" ht="18.600000000000001" customHeight="1" thickBot="1" x14ac:dyDescent="0.4">
      <c r="B131" s="68">
        <v>51</v>
      </c>
      <c r="C131" s="69" t="s">
        <v>624</v>
      </c>
      <c r="D131" s="542"/>
      <c r="E131" s="136" t="s">
        <v>1230</v>
      </c>
      <c r="F131" s="135"/>
      <c r="G131" s="136"/>
      <c r="H131" s="135"/>
      <c r="I131" s="136"/>
      <c r="J131" s="71"/>
      <c r="K131" s="135" t="s">
        <v>230</v>
      </c>
      <c r="L131" s="226"/>
      <c r="M131" s="476"/>
      <c r="N131" s="71" t="s">
        <v>1210</v>
      </c>
      <c r="O131" s="71"/>
      <c r="P131" s="71"/>
      <c r="Q131" s="96"/>
      <c r="R131" s="96"/>
      <c r="S131" s="96"/>
      <c r="T131" s="71"/>
      <c r="U131" s="721"/>
    </row>
    <row r="132" spans="1:125" ht="18.600000000000001" customHeight="1" x14ac:dyDescent="0.35">
      <c r="B132" s="27">
        <v>61</v>
      </c>
      <c r="C132" s="29" t="s">
        <v>702</v>
      </c>
      <c r="D132" s="539" t="s">
        <v>1196</v>
      </c>
      <c r="E132" s="113" t="s">
        <v>1285</v>
      </c>
      <c r="F132" s="112" t="s">
        <v>1197</v>
      </c>
      <c r="G132" s="113" t="s">
        <v>1202</v>
      </c>
      <c r="H132" s="112" t="s">
        <v>1199</v>
      </c>
      <c r="I132" s="113" t="s">
        <v>1200</v>
      </c>
      <c r="J132" s="31"/>
      <c r="K132" s="112"/>
      <c r="L132" s="218" t="s">
        <v>232</v>
      </c>
      <c r="M132" s="469" t="s">
        <v>1191</v>
      </c>
      <c r="N132" s="31"/>
      <c r="O132" s="31" t="s">
        <v>239</v>
      </c>
      <c r="P132" s="31" t="s">
        <v>241</v>
      </c>
      <c r="Q132" s="91"/>
      <c r="R132" s="91"/>
      <c r="S132" s="91"/>
      <c r="T132" s="31" t="s">
        <v>249</v>
      </c>
      <c r="U132" s="715"/>
    </row>
    <row r="133" spans="1:125" ht="18.600000000000001" customHeight="1" x14ac:dyDescent="0.35">
      <c r="B133" s="343">
        <v>61</v>
      </c>
      <c r="C133" s="1418" t="s">
        <v>702</v>
      </c>
      <c r="D133" s="547" t="s">
        <v>1221</v>
      </c>
      <c r="E133" s="345" t="s">
        <v>1286</v>
      </c>
      <c r="F133" s="344" t="s">
        <v>1221</v>
      </c>
      <c r="G133" s="345" t="s">
        <v>1222</v>
      </c>
      <c r="H133" s="344" t="s">
        <v>1223</v>
      </c>
      <c r="I133" s="345" t="s">
        <v>1224</v>
      </c>
      <c r="J133" s="346"/>
      <c r="K133" s="344"/>
      <c r="L133" s="300" t="s">
        <v>232</v>
      </c>
      <c r="M133" s="481" t="s">
        <v>1191</v>
      </c>
      <c r="N133" s="346"/>
      <c r="O133" s="346" t="s">
        <v>239</v>
      </c>
      <c r="P133" s="346" t="s">
        <v>241</v>
      </c>
      <c r="Q133" s="1419"/>
      <c r="R133" s="1419"/>
      <c r="S133" s="1419"/>
      <c r="T133" s="346" t="s">
        <v>249</v>
      </c>
      <c r="U133" s="1420"/>
    </row>
    <row r="134" spans="1:125" ht="18.600000000000001" customHeight="1" thickBot="1" x14ac:dyDescent="0.4">
      <c r="B134" s="175">
        <v>61</v>
      </c>
      <c r="C134" s="63" t="s">
        <v>702</v>
      </c>
      <c r="D134" s="536" t="s">
        <v>1196</v>
      </c>
      <c r="E134" s="131" t="s">
        <v>1287</v>
      </c>
      <c r="F134" s="130" t="s">
        <v>1197</v>
      </c>
      <c r="G134" s="131" t="s">
        <v>1198</v>
      </c>
      <c r="H134" s="130" t="s">
        <v>1199</v>
      </c>
      <c r="I134" s="131" t="s">
        <v>1256</v>
      </c>
      <c r="J134" s="65"/>
      <c r="K134" s="130"/>
      <c r="L134" s="213" t="s">
        <v>232</v>
      </c>
      <c r="M134" s="466" t="s">
        <v>1191</v>
      </c>
      <c r="N134" s="65"/>
      <c r="O134" s="65" t="s">
        <v>239</v>
      </c>
      <c r="P134" s="65" t="s">
        <v>241</v>
      </c>
      <c r="Q134" s="94"/>
      <c r="R134" s="94"/>
      <c r="S134" s="94"/>
      <c r="T134" s="65" t="s">
        <v>249</v>
      </c>
      <c r="U134" s="716"/>
    </row>
    <row r="135" spans="1:125" ht="18.600000000000001" customHeight="1" thickBot="1" x14ac:dyDescent="0.4">
      <c r="B135" s="37">
        <v>62</v>
      </c>
      <c r="C135" s="34" t="s">
        <v>714</v>
      </c>
      <c r="D135" s="533" t="s">
        <v>1204</v>
      </c>
      <c r="E135" s="107"/>
      <c r="F135" s="106" t="s">
        <v>1205</v>
      </c>
      <c r="G135" s="107" t="s">
        <v>1208</v>
      </c>
      <c r="H135" s="106" t="s">
        <v>1209</v>
      </c>
      <c r="I135" s="107" t="s">
        <v>1208</v>
      </c>
      <c r="J135" s="36"/>
      <c r="K135" s="106"/>
      <c r="L135" s="209"/>
      <c r="M135" s="463"/>
      <c r="N135" s="48"/>
      <c r="O135" s="48"/>
      <c r="P135" s="48"/>
      <c r="Q135" s="72"/>
      <c r="R135" s="72"/>
      <c r="S135" s="72"/>
      <c r="T135" s="36" t="s">
        <v>249</v>
      </c>
      <c r="U135" s="81"/>
    </row>
    <row r="136" spans="1:125" ht="18.600000000000001" customHeight="1" thickBot="1" x14ac:dyDescent="0.4">
      <c r="B136" s="40">
        <v>63</v>
      </c>
      <c r="C136" s="42" t="s">
        <v>720</v>
      </c>
      <c r="D136" s="534"/>
      <c r="E136" s="125"/>
      <c r="F136" s="124"/>
      <c r="G136" s="125"/>
      <c r="H136" s="124"/>
      <c r="I136" s="125"/>
      <c r="J136" s="39" t="s">
        <v>1178</v>
      </c>
      <c r="K136" s="124" t="s">
        <v>230</v>
      </c>
      <c r="L136" s="221"/>
      <c r="M136" s="464" t="s">
        <v>1191</v>
      </c>
      <c r="N136" s="39" t="s">
        <v>1210</v>
      </c>
      <c r="O136" s="39"/>
      <c r="P136" s="39"/>
      <c r="Q136" s="90" t="s">
        <v>243</v>
      </c>
      <c r="R136" s="90"/>
      <c r="S136" s="90"/>
      <c r="T136" s="39"/>
      <c r="U136" s="711"/>
    </row>
    <row r="137" spans="1:125" ht="18.600000000000001" customHeight="1" x14ac:dyDescent="0.35">
      <c r="B137" s="54">
        <v>64</v>
      </c>
      <c r="C137" s="56" t="s">
        <v>725</v>
      </c>
      <c r="D137" s="530"/>
      <c r="E137" s="121"/>
      <c r="F137" s="120"/>
      <c r="G137" s="121"/>
      <c r="H137" s="120"/>
      <c r="I137" s="121"/>
      <c r="J137" s="57" t="s">
        <v>1178</v>
      </c>
      <c r="K137" s="120"/>
      <c r="L137" s="222" t="s">
        <v>232</v>
      </c>
      <c r="M137" s="458"/>
      <c r="N137" s="57"/>
      <c r="O137" s="57"/>
      <c r="P137" s="57"/>
      <c r="Q137" s="92" t="s">
        <v>243</v>
      </c>
      <c r="R137" s="92" t="s">
        <v>1181</v>
      </c>
      <c r="S137" s="92"/>
      <c r="T137" s="57"/>
      <c r="U137" s="712"/>
    </row>
    <row r="138" spans="1:125" ht="18.600000000000001" customHeight="1" thickBot="1" x14ac:dyDescent="0.4">
      <c r="B138" s="68">
        <v>64</v>
      </c>
      <c r="C138" s="70" t="s">
        <v>725</v>
      </c>
      <c r="D138" s="542" t="s">
        <v>1204</v>
      </c>
      <c r="E138" s="136"/>
      <c r="F138" s="135" t="s">
        <v>1205</v>
      </c>
      <c r="G138" s="136" t="s">
        <v>1206</v>
      </c>
      <c r="H138" s="135" t="s">
        <v>1288</v>
      </c>
      <c r="I138" s="136" t="s">
        <v>1289</v>
      </c>
      <c r="J138" s="71"/>
      <c r="K138" s="135"/>
      <c r="L138" s="226" t="s">
        <v>232</v>
      </c>
      <c r="M138" s="476"/>
      <c r="N138" s="71" t="s">
        <v>1210</v>
      </c>
      <c r="O138" s="71"/>
      <c r="P138" s="71"/>
      <c r="Q138" s="96"/>
      <c r="R138" s="96"/>
      <c r="S138" s="96"/>
      <c r="T138" s="71"/>
      <c r="U138" s="721"/>
    </row>
    <row r="139" spans="1:125" ht="18.600000000000001" customHeight="1" thickBot="1" x14ac:dyDescent="0.4">
      <c r="B139" s="1256">
        <v>65</v>
      </c>
      <c r="C139" s="1257" t="s">
        <v>731</v>
      </c>
      <c r="D139" s="836" t="s">
        <v>1204</v>
      </c>
      <c r="E139" s="140"/>
      <c r="F139" s="139" t="s">
        <v>1205</v>
      </c>
      <c r="G139" s="140"/>
      <c r="H139" s="139" t="s">
        <v>1207</v>
      </c>
      <c r="I139" s="140"/>
      <c r="J139" s="840"/>
      <c r="K139" s="139" t="s">
        <v>230</v>
      </c>
      <c r="L139" s="242"/>
      <c r="M139" s="843" t="s">
        <v>1238</v>
      </c>
      <c r="N139" s="840" t="s">
        <v>1210</v>
      </c>
      <c r="O139" s="840"/>
      <c r="P139" s="840"/>
      <c r="Q139" s="845"/>
      <c r="R139" s="845"/>
      <c r="S139" s="845"/>
      <c r="T139" s="840"/>
      <c r="U139" s="847"/>
    </row>
    <row r="140" spans="1:125" ht="18.600000000000001" customHeight="1" x14ac:dyDescent="0.35">
      <c r="B140" s="1114">
        <v>68</v>
      </c>
      <c r="C140" s="200" t="s">
        <v>747</v>
      </c>
      <c r="D140" s="527" t="s">
        <v>1186</v>
      </c>
      <c r="E140" s="1258"/>
      <c r="F140" s="1259" t="s">
        <v>1187</v>
      </c>
      <c r="G140" s="190" t="s">
        <v>1188</v>
      </c>
      <c r="H140" s="1259" t="s">
        <v>1189</v>
      </c>
      <c r="I140" s="1258" t="s">
        <v>1190</v>
      </c>
      <c r="J140" s="1260"/>
      <c r="K140" s="1259" t="s">
        <v>230</v>
      </c>
      <c r="L140" s="1261"/>
      <c r="M140" s="473" t="s">
        <v>1191</v>
      </c>
      <c r="N140" s="1260" t="s">
        <v>1210</v>
      </c>
      <c r="O140" s="1260"/>
      <c r="P140" s="1260"/>
      <c r="Q140" s="1262"/>
      <c r="R140" s="1262"/>
      <c r="S140" s="1262"/>
      <c r="T140" s="1260"/>
      <c r="U140" s="1263"/>
    </row>
    <row r="141" spans="1:125" ht="18.600000000000001" customHeight="1" thickBot="1" x14ac:dyDescent="0.4">
      <c r="B141" s="201">
        <v>68</v>
      </c>
      <c r="C141" s="70" t="s">
        <v>747</v>
      </c>
      <c r="D141" s="542"/>
      <c r="E141" s="336"/>
      <c r="F141" s="335" t="s">
        <v>1187</v>
      </c>
      <c r="G141" s="136" t="s">
        <v>1225</v>
      </c>
      <c r="H141" s="335" t="s">
        <v>1226</v>
      </c>
      <c r="I141" s="336"/>
      <c r="J141" s="337"/>
      <c r="K141" s="335" t="s">
        <v>230</v>
      </c>
      <c r="L141" s="338"/>
      <c r="M141" s="476" t="s">
        <v>1191</v>
      </c>
      <c r="N141" s="337" t="s">
        <v>1210</v>
      </c>
      <c r="O141" s="337"/>
      <c r="P141" s="337"/>
      <c r="Q141" s="1127"/>
      <c r="R141" s="1127"/>
      <c r="S141" s="1127"/>
      <c r="T141" s="337"/>
      <c r="U141" s="1129"/>
    </row>
    <row r="142" spans="1:125" s="5" customFormat="1" ht="18.600000000000001" customHeight="1" thickBot="1" x14ac:dyDescent="0.4">
      <c r="A142" s="1"/>
      <c r="B142" s="40">
        <v>66</v>
      </c>
      <c r="C142" s="41" t="s">
        <v>739</v>
      </c>
      <c r="D142" s="534" t="s">
        <v>1196</v>
      </c>
      <c r="E142" s="125" t="s">
        <v>1290</v>
      </c>
      <c r="F142" s="124" t="s">
        <v>1197</v>
      </c>
      <c r="G142" s="125" t="s">
        <v>1202</v>
      </c>
      <c r="H142" s="124" t="s">
        <v>1199</v>
      </c>
      <c r="I142" s="125" t="s">
        <v>1200</v>
      </c>
      <c r="J142" s="39"/>
      <c r="K142" s="124"/>
      <c r="L142" s="221"/>
      <c r="M142" s="464"/>
      <c r="N142" s="39"/>
      <c r="O142" s="39"/>
      <c r="P142" s="39"/>
      <c r="Q142" s="90"/>
      <c r="R142" s="90"/>
      <c r="S142" s="90"/>
      <c r="T142" s="39"/>
      <c r="U142" s="71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row>
    <row r="143" spans="1:125" s="5" customFormat="1" ht="18.600000000000001" customHeight="1" thickBot="1" x14ac:dyDescent="0.4">
      <c r="A143" s="1"/>
      <c r="B143" s="37">
        <v>67</v>
      </c>
      <c r="C143" s="38" t="s">
        <v>741</v>
      </c>
      <c r="D143" s="533" t="s">
        <v>1204</v>
      </c>
      <c r="E143" s="107" t="s">
        <v>1291</v>
      </c>
      <c r="F143" s="106" t="s">
        <v>1205</v>
      </c>
      <c r="G143" s="107" t="s">
        <v>1206</v>
      </c>
      <c r="H143" s="106" t="s">
        <v>1207</v>
      </c>
      <c r="I143" s="107" t="s">
        <v>1231</v>
      </c>
      <c r="J143" s="36"/>
      <c r="K143" s="106"/>
      <c r="L143" s="209"/>
      <c r="M143" s="463"/>
      <c r="N143" s="36"/>
      <c r="O143" s="36"/>
      <c r="P143" s="36"/>
      <c r="Q143" s="72"/>
      <c r="R143" s="72"/>
      <c r="S143" s="72"/>
      <c r="T143" s="36"/>
      <c r="U143" s="8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row>
    <row r="144" spans="1:125" ht="18.600000000000001" customHeight="1" x14ac:dyDescent="0.35">
      <c r="B144" s="27">
        <v>69</v>
      </c>
      <c r="C144" s="28" t="s">
        <v>749</v>
      </c>
      <c r="D144" s="539" t="s">
        <v>1215</v>
      </c>
      <c r="E144" s="113" t="s">
        <v>1292</v>
      </c>
      <c r="F144" s="112" t="s">
        <v>1216</v>
      </c>
      <c r="G144" s="113" t="s">
        <v>1293</v>
      </c>
      <c r="H144" s="112" t="s">
        <v>1262</v>
      </c>
      <c r="I144" s="113" t="s">
        <v>1294</v>
      </c>
      <c r="J144" s="31" t="s">
        <v>1178</v>
      </c>
      <c r="K144" s="112" t="s">
        <v>230</v>
      </c>
      <c r="L144" s="218"/>
      <c r="M144" s="469" t="s">
        <v>1191</v>
      </c>
      <c r="N144" s="31" t="s">
        <v>1210</v>
      </c>
      <c r="O144" s="31" t="s">
        <v>239</v>
      </c>
      <c r="P144" s="31" t="s">
        <v>241</v>
      </c>
      <c r="Q144" s="91"/>
      <c r="R144" s="91"/>
      <c r="S144" s="91"/>
      <c r="T144" s="31"/>
      <c r="U144" s="715"/>
    </row>
    <row r="145" spans="1:125" ht="18.600000000000001" customHeight="1" x14ac:dyDescent="0.35">
      <c r="B145" s="33">
        <v>69</v>
      </c>
      <c r="C145" s="10" t="s">
        <v>749</v>
      </c>
      <c r="D145" s="537"/>
      <c r="E145" s="134" t="s">
        <v>1295</v>
      </c>
      <c r="F145" s="133" t="s">
        <v>1216</v>
      </c>
      <c r="G145" s="134" t="s">
        <v>1293</v>
      </c>
      <c r="H145" s="133" t="s">
        <v>1262</v>
      </c>
      <c r="I145" s="134" t="s">
        <v>1294</v>
      </c>
      <c r="J145" s="12"/>
      <c r="K145" s="133" t="s">
        <v>230</v>
      </c>
      <c r="L145" s="224"/>
      <c r="M145" s="467" t="s">
        <v>1191</v>
      </c>
      <c r="N145" s="12" t="s">
        <v>1210</v>
      </c>
      <c r="O145" s="12" t="s">
        <v>239</v>
      </c>
      <c r="P145" s="12" t="s">
        <v>241</v>
      </c>
      <c r="Q145" s="95"/>
      <c r="R145" s="95"/>
      <c r="S145" s="95"/>
      <c r="T145" s="12"/>
      <c r="U145" s="722"/>
    </row>
    <row r="146" spans="1:125" s="5" customFormat="1" ht="18.600000000000001" customHeight="1" x14ac:dyDescent="0.35">
      <c r="A146" s="1"/>
      <c r="B146" s="32">
        <v>69</v>
      </c>
      <c r="C146" s="13" t="s">
        <v>749</v>
      </c>
      <c r="D146" s="541"/>
      <c r="E146" s="146" t="s">
        <v>1296</v>
      </c>
      <c r="F146" s="145" t="s">
        <v>1216</v>
      </c>
      <c r="G146" s="146" t="s">
        <v>1293</v>
      </c>
      <c r="H146" s="145" t="s">
        <v>1262</v>
      </c>
      <c r="I146" s="146" t="s">
        <v>1294</v>
      </c>
      <c r="J146" s="14"/>
      <c r="K146" s="145" t="s">
        <v>230</v>
      </c>
      <c r="L146" s="231"/>
      <c r="M146" s="475" t="s">
        <v>1191</v>
      </c>
      <c r="N146" s="14" t="s">
        <v>1210</v>
      </c>
      <c r="O146" s="14" t="s">
        <v>239</v>
      </c>
      <c r="P146" s="14" t="s">
        <v>241</v>
      </c>
      <c r="Q146" s="99"/>
      <c r="R146" s="99"/>
      <c r="S146" s="99"/>
      <c r="T146" s="14"/>
      <c r="U146" s="718"/>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row>
    <row r="147" spans="1:125" ht="18.600000000000001" customHeight="1" thickBot="1" x14ac:dyDescent="0.4">
      <c r="B147" s="175">
        <v>69</v>
      </c>
      <c r="C147" s="176" t="s">
        <v>749</v>
      </c>
      <c r="D147" s="536"/>
      <c r="E147" s="131" t="s">
        <v>1297</v>
      </c>
      <c r="F147" s="130" t="s">
        <v>1216</v>
      </c>
      <c r="G147" s="131" t="s">
        <v>1293</v>
      </c>
      <c r="H147" s="130" t="s">
        <v>1262</v>
      </c>
      <c r="I147" s="131" t="s">
        <v>1294</v>
      </c>
      <c r="J147" s="65"/>
      <c r="K147" s="130" t="s">
        <v>230</v>
      </c>
      <c r="L147" s="213"/>
      <c r="M147" s="466" t="s">
        <v>1191</v>
      </c>
      <c r="N147" s="65" t="s">
        <v>1210</v>
      </c>
      <c r="O147" s="65" t="s">
        <v>239</v>
      </c>
      <c r="P147" s="65" t="s">
        <v>241</v>
      </c>
      <c r="Q147" s="94"/>
      <c r="R147" s="94"/>
      <c r="S147" s="94"/>
      <c r="T147" s="65"/>
      <c r="U147" s="716"/>
    </row>
    <row r="148" spans="1:125" ht="18.600000000000001" customHeight="1" thickBot="1" x14ac:dyDescent="0.4">
      <c r="B148" s="37">
        <v>70</v>
      </c>
      <c r="C148" s="38" t="s">
        <v>758</v>
      </c>
      <c r="D148" s="533"/>
      <c r="E148" s="107"/>
      <c r="F148" s="106" t="s">
        <v>1187</v>
      </c>
      <c r="G148" s="107" t="s">
        <v>1225</v>
      </c>
      <c r="H148" s="106" t="s">
        <v>1189</v>
      </c>
      <c r="I148" s="107" t="s">
        <v>1190</v>
      </c>
      <c r="J148" s="36"/>
      <c r="K148" s="106"/>
      <c r="L148" s="209"/>
      <c r="M148" s="463"/>
      <c r="N148" s="36"/>
      <c r="O148" s="36"/>
      <c r="P148" s="36"/>
      <c r="Q148" s="72"/>
      <c r="R148" s="72"/>
      <c r="S148" s="72"/>
      <c r="T148" s="36"/>
      <c r="U148" s="81"/>
    </row>
    <row r="149" spans="1:125" ht="18.600000000000001" customHeight="1" x14ac:dyDescent="0.35">
      <c r="B149" s="27">
        <v>85</v>
      </c>
      <c r="C149" s="28" t="s">
        <v>1162</v>
      </c>
      <c r="D149" s="539" t="s">
        <v>1298</v>
      </c>
      <c r="E149" s="113" t="s">
        <v>1299</v>
      </c>
      <c r="F149" s="112" t="s">
        <v>1300</v>
      </c>
      <c r="G149" s="113" t="s">
        <v>1301</v>
      </c>
      <c r="H149" s="112" t="s">
        <v>1288</v>
      </c>
      <c r="I149" s="113" t="s">
        <v>1302</v>
      </c>
      <c r="J149" s="31"/>
      <c r="K149" s="112" t="s">
        <v>230</v>
      </c>
      <c r="L149" s="218"/>
      <c r="M149" s="469" t="s">
        <v>1191</v>
      </c>
      <c r="N149" s="31" t="s">
        <v>1210</v>
      </c>
      <c r="O149" s="31"/>
      <c r="P149" s="31"/>
      <c r="Q149" s="91"/>
      <c r="R149" s="91"/>
      <c r="S149" s="91"/>
      <c r="T149" s="31"/>
      <c r="U149" s="715"/>
    </row>
    <row r="150" spans="1:125" ht="18.600000000000001" customHeight="1" x14ac:dyDescent="0.35">
      <c r="B150" s="32">
        <v>85</v>
      </c>
      <c r="C150" s="13" t="s">
        <v>1162</v>
      </c>
      <c r="D150" s="541"/>
      <c r="E150" s="146" t="s">
        <v>1299</v>
      </c>
      <c r="F150" s="145" t="s">
        <v>1300</v>
      </c>
      <c r="G150" s="146" t="s">
        <v>1301</v>
      </c>
      <c r="H150" s="145" t="s">
        <v>1288</v>
      </c>
      <c r="I150" s="146" t="s">
        <v>1302</v>
      </c>
      <c r="J150" s="14"/>
      <c r="K150" s="145" t="s">
        <v>230</v>
      </c>
      <c r="L150" s="231"/>
      <c r="M150" s="475" t="s">
        <v>1238</v>
      </c>
      <c r="N150" s="14" t="s">
        <v>1210</v>
      </c>
      <c r="O150" s="14"/>
      <c r="P150" s="14"/>
      <c r="Q150" s="99"/>
      <c r="R150" s="99"/>
      <c r="S150" s="99"/>
      <c r="T150" s="14"/>
      <c r="U150" s="718"/>
    </row>
    <row r="151" spans="1:125" ht="18.600000000000001" customHeight="1" x14ac:dyDescent="0.35">
      <c r="B151" s="33">
        <v>85</v>
      </c>
      <c r="C151" s="10" t="s">
        <v>1162</v>
      </c>
      <c r="D151" s="537" t="s">
        <v>1298</v>
      </c>
      <c r="E151" s="134" t="s">
        <v>1303</v>
      </c>
      <c r="F151" s="133" t="s">
        <v>1300</v>
      </c>
      <c r="G151" s="134" t="s">
        <v>1301</v>
      </c>
      <c r="H151" s="133" t="s">
        <v>1288</v>
      </c>
      <c r="I151" s="134" t="s">
        <v>1302</v>
      </c>
      <c r="J151" s="12"/>
      <c r="K151" s="133" t="s">
        <v>230</v>
      </c>
      <c r="L151" s="224"/>
      <c r="M151" s="467" t="s">
        <v>1191</v>
      </c>
      <c r="N151" s="12" t="s">
        <v>1210</v>
      </c>
      <c r="O151" s="12"/>
      <c r="P151" s="12"/>
      <c r="Q151" s="95"/>
      <c r="R151" s="95"/>
      <c r="S151" s="95"/>
      <c r="T151" s="12"/>
      <c r="U151" s="722"/>
    </row>
    <row r="152" spans="1:125" ht="18.600000000000001" customHeight="1" thickBot="1" x14ac:dyDescent="0.4">
      <c r="B152" s="175">
        <v>85</v>
      </c>
      <c r="C152" s="176" t="s">
        <v>1162</v>
      </c>
      <c r="D152" s="536"/>
      <c r="E152" s="131" t="s">
        <v>1303</v>
      </c>
      <c r="F152" s="130" t="s">
        <v>1300</v>
      </c>
      <c r="G152" s="131" t="s">
        <v>1301</v>
      </c>
      <c r="H152" s="130" t="s">
        <v>1288</v>
      </c>
      <c r="I152" s="131" t="s">
        <v>1302</v>
      </c>
      <c r="J152" s="65"/>
      <c r="K152" s="130" t="s">
        <v>230</v>
      </c>
      <c r="L152" s="213"/>
      <c r="M152" s="466" t="s">
        <v>1238</v>
      </c>
      <c r="N152" s="65" t="s">
        <v>1210</v>
      </c>
      <c r="O152" s="65"/>
      <c r="P152" s="65"/>
      <c r="Q152" s="94"/>
      <c r="R152" s="94"/>
      <c r="S152" s="94"/>
      <c r="T152" s="65"/>
      <c r="U152" s="716"/>
    </row>
    <row r="153" spans="1:125" ht="18.600000000000001" customHeight="1" thickBot="1" x14ac:dyDescent="0.4">
      <c r="B153" s="37">
        <v>73</v>
      </c>
      <c r="C153" s="38" t="s">
        <v>765</v>
      </c>
      <c r="D153" s="533"/>
      <c r="E153" s="107"/>
      <c r="F153" s="106"/>
      <c r="G153" s="107"/>
      <c r="H153" s="106"/>
      <c r="I153" s="107"/>
      <c r="J153" s="36"/>
      <c r="K153" s="106"/>
      <c r="L153" s="209"/>
      <c r="M153" s="463"/>
      <c r="N153" s="36"/>
      <c r="O153" s="36"/>
      <c r="P153" s="36"/>
      <c r="Q153" s="72"/>
      <c r="R153" s="72"/>
      <c r="S153" s="72"/>
      <c r="T153" s="36"/>
      <c r="U153" s="81"/>
    </row>
    <row r="154" spans="1:125" ht="18.600000000000001" customHeight="1" x14ac:dyDescent="0.35">
      <c r="B154" s="27">
        <v>83</v>
      </c>
      <c r="C154" s="28" t="s">
        <v>772</v>
      </c>
      <c r="D154" s="539" t="s">
        <v>1204</v>
      </c>
      <c r="E154" s="113"/>
      <c r="F154" s="112" t="s">
        <v>1205</v>
      </c>
      <c r="G154" s="113" t="s">
        <v>1206</v>
      </c>
      <c r="H154" s="112" t="s">
        <v>1207</v>
      </c>
      <c r="I154" s="113"/>
      <c r="J154" s="31"/>
      <c r="K154" s="112" t="s">
        <v>230</v>
      </c>
      <c r="L154" s="218"/>
      <c r="M154" s="469" t="s">
        <v>1238</v>
      </c>
      <c r="N154" s="31" t="s">
        <v>1210</v>
      </c>
      <c r="O154" s="31" t="s">
        <v>239</v>
      </c>
      <c r="P154" s="31"/>
      <c r="Q154" s="91"/>
      <c r="R154" s="91"/>
      <c r="S154" s="91"/>
      <c r="T154" s="31"/>
      <c r="U154" s="715"/>
    </row>
    <row r="155" spans="1:125" ht="18.600000000000001" customHeight="1" x14ac:dyDescent="0.35">
      <c r="B155" s="33">
        <v>83</v>
      </c>
      <c r="C155" s="10" t="s">
        <v>772</v>
      </c>
      <c r="D155" s="537" t="s">
        <v>1244</v>
      </c>
      <c r="E155" s="134"/>
      <c r="F155" s="133" t="s">
        <v>1240</v>
      </c>
      <c r="G155" s="134" t="s">
        <v>1304</v>
      </c>
      <c r="H155" s="133" t="s">
        <v>1266</v>
      </c>
      <c r="I155" s="134" t="s">
        <v>1267</v>
      </c>
      <c r="J155" s="12"/>
      <c r="K155" s="133" t="s">
        <v>230</v>
      </c>
      <c r="L155" s="224"/>
      <c r="M155" s="467" t="s">
        <v>1238</v>
      </c>
      <c r="N155" s="12" t="s">
        <v>1210</v>
      </c>
      <c r="O155" s="12" t="s">
        <v>239</v>
      </c>
      <c r="P155" s="12"/>
      <c r="Q155" s="95"/>
      <c r="R155" s="95"/>
      <c r="S155" s="95"/>
      <c r="T155" s="12"/>
      <c r="U155" s="722"/>
    </row>
    <row r="156" spans="1:125" ht="18.600000000000001" customHeight="1" x14ac:dyDescent="0.35">
      <c r="B156" s="33">
        <v>83</v>
      </c>
      <c r="C156" s="10" t="s">
        <v>772</v>
      </c>
      <c r="D156" s="537"/>
      <c r="E156" s="134"/>
      <c r="F156" s="133" t="s">
        <v>1240</v>
      </c>
      <c r="G156" s="134" t="s">
        <v>1265</v>
      </c>
      <c r="H156" s="133" t="s">
        <v>1242</v>
      </c>
      <c r="I156" s="134"/>
      <c r="J156" s="12"/>
      <c r="K156" s="133" t="s">
        <v>230</v>
      </c>
      <c r="L156" s="224"/>
      <c r="M156" s="467" t="s">
        <v>1238</v>
      </c>
      <c r="N156" s="12" t="s">
        <v>1210</v>
      </c>
      <c r="O156" s="12" t="s">
        <v>239</v>
      </c>
      <c r="P156" s="12"/>
      <c r="Q156" s="95"/>
      <c r="R156" s="95"/>
      <c r="S156" s="95"/>
      <c r="T156" s="12"/>
      <c r="U156" s="722"/>
    </row>
    <row r="157" spans="1:125" ht="18.600000000000001" customHeight="1" x14ac:dyDescent="0.35">
      <c r="B157" s="32">
        <v>83</v>
      </c>
      <c r="C157" s="13" t="s">
        <v>772</v>
      </c>
      <c r="D157" s="541" t="s">
        <v>1215</v>
      </c>
      <c r="E157" s="146"/>
      <c r="F157" s="145" t="s">
        <v>1216</v>
      </c>
      <c r="G157" s="146" t="s">
        <v>1293</v>
      </c>
      <c r="H157" s="145" t="s">
        <v>1262</v>
      </c>
      <c r="I157" s="146"/>
      <c r="J157" s="14"/>
      <c r="K157" s="145" t="s">
        <v>230</v>
      </c>
      <c r="L157" s="231"/>
      <c r="M157" s="475" t="s">
        <v>1238</v>
      </c>
      <c r="N157" s="14" t="s">
        <v>1210</v>
      </c>
      <c r="O157" s="14" t="s">
        <v>239</v>
      </c>
      <c r="P157" s="14"/>
      <c r="Q157" s="99"/>
      <c r="R157" s="99"/>
      <c r="S157" s="99"/>
      <c r="T157" s="14"/>
      <c r="U157" s="718"/>
    </row>
    <row r="158" spans="1:125" ht="18.600000000000001" customHeight="1" x14ac:dyDescent="0.35">
      <c r="B158" s="33">
        <v>83</v>
      </c>
      <c r="C158" s="10" t="s">
        <v>772</v>
      </c>
      <c r="D158" s="537"/>
      <c r="E158" s="134"/>
      <c r="F158" s="133" t="s">
        <v>1216</v>
      </c>
      <c r="G158" s="134" t="s">
        <v>1217</v>
      </c>
      <c r="H158" s="133" t="s">
        <v>1218</v>
      </c>
      <c r="I158" s="134" t="s">
        <v>1219</v>
      </c>
      <c r="J158" s="12"/>
      <c r="K158" s="133" t="s">
        <v>230</v>
      </c>
      <c r="L158" s="224"/>
      <c r="M158" s="467" t="s">
        <v>1238</v>
      </c>
      <c r="N158" s="12" t="s">
        <v>1210</v>
      </c>
      <c r="O158" s="12" t="s">
        <v>239</v>
      </c>
      <c r="P158" s="12"/>
      <c r="Q158" s="95"/>
      <c r="R158" s="95"/>
      <c r="S158" s="95"/>
      <c r="T158" s="12"/>
      <c r="U158" s="722"/>
    </row>
    <row r="159" spans="1:125" ht="18.600000000000001" customHeight="1" x14ac:dyDescent="0.35">
      <c r="B159" s="32">
        <v>83</v>
      </c>
      <c r="C159" s="13" t="s">
        <v>772</v>
      </c>
      <c r="D159" s="541"/>
      <c r="E159" s="146"/>
      <c r="F159" s="145" t="s">
        <v>1216</v>
      </c>
      <c r="G159" s="146" t="s">
        <v>1277</v>
      </c>
      <c r="H159" s="145" t="s">
        <v>1272</v>
      </c>
      <c r="I159" s="146" t="s">
        <v>1278</v>
      </c>
      <c r="J159" s="14"/>
      <c r="K159" s="145" t="s">
        <v>230</v>
      </c>
      <c r="L159" s="231"/>
      <c r="M159" s="475" t="s">
        <v>1238</v>
      </c>
      <c r="N159" s="14" t="s">
        <v>1210</v>
      </c>
      <c r="O159" s="14" t="s">
        <v>239</v>
      </c>
      <c r="P159" s="14"/>
      <c r="Q159" s="99"/>
      <c r="R159" s="99"/>
      <c r="S159" s="99"/>
      <c r="T159" s="14"/>
      <c r="U159" s="718"/>
    </row>
    <row r="160" spans="1:125" ht="18.600000000000001" customHeight="1" thickBot="1" x14ac:dyDescent="0.4">
      <c r="B160" s="833">
        <v>83</v>
      </c>
      <c r="C160" s="835" t="s">
        <v>772</v>
      </c>
      <c r="D160" s="837"/>
      <c r="E160" s="838"/>
      <c r="F160" s="839" t="s">
        <v>1216</v>
      </c>
      <c r="G160" s="838" t="s">
        <v>1270</v>
      </c>
      <c r="H160" s="839" t="s">
        <v>1272</v>
      </c>
      <c r="I160" s="838" t="s">
        <v>1276</v>
      </c>
      <c r="J160" s="841"/>
      <c r="K160" s="839" t="s">
        <v>230</v>
      </c>
      <c r="L160" s="842"/>
      <c r="M160" s="844" t="s">
        <v>1238</v>
      </c>
      <c r="N160" s="841" t="s">
        <v>1210</v>
      </c>
      <c r="O160" s="841" t="s">
        <v>239</v>
      </c>
      <c r="P160" s="841"/>
      <c r="Q160" s="846"/>
      <c r="R160" s="846"/>
      <c r="S160" s="846"/>
      <c r="T160" s="841"/>
      <c r="U160" s="848"/>
    </row>
    <row r="161" spans="2:21" ht="18.600000000000001" customHeight="1" thickBot="1" x14ac:dyDescent="0.4">
      <c r="B161" s="51">
        <v>71</v>
      </c>
      <c r="C161" s="52" t="s">
        <v>779</v>
      </c>
      <c r="D161" s="538" t="s">
        <v>1232</v>
      </c>
      <c r="E161" s="123" t="s">
        <v>1259</v>
      </c>
      <c r="F161" s="122" t="s">
        <v>1233</v>
      </c>
      <c r="G161" s="123" t="s">
        <v>1234</v>
      </c>
      <c r="H161" s="122" t="s">
        <v>1260</v>
      </c>
      <c r="I161" s="123" t="s">
        <v>1259</v>
      </c>
      <c r="J161" s="53"/>
      <c r="K161" s="122"/>
      <c r="L161" s="225"/>
      <c r="M161" s="468"/>
      <c r="N161" s="1240"/>
      <c r="O161" s="1240"/>
      <c r="P161" s="1240"/>
      <c r="Q161" s="93"/>
      <c r="R161" s="93"/>
      <c r="S161" s="93"/>
      <c r="T161" s="53" t="s">
        <v>249</v>
      </c>
      <c r="U161" s="713"/>
    </row>
    <row r="162" spans="2:21" ht="18.600000000000001" thickBot="1" x14ac:dyDescent="0.4">
      <c r="B162" s="40">
        <v>72</v>
      </c>
      <c r="C162" s="42" t="s">
        <v>786</v>
      </c>
      <c r="D162" s="534"/>
      <c r="E162" s="125"/>
      <c r="F162" s="124"/>
      <c r="G162" s="125"/>
      <c r="H162" s="124"/>
      <c r="I162" s="125"/>
      <c r="J162" s="39" t="s">
        <v>1178</v>
      </c>
      <c r="K162" s="124" t="s">
        <v>230</v>
      </c>
      <c r="L162" s="221"/>
      <c r="M162" s="464"/>
      <c r="N162" s="39"/>
      <c r="O162" s="39" t="s">
        <v>239</v>
      </c>
      <c r="P162" s="39"/>
      <c r="Q162" s="90" t="s">
        <v>243</v>
      </c>
      <c r="R162" s="90" t="s">
        <v>1179</v>
      </c>
      <c r="S162" s="90"/>
      <c r="T162" s="39"/>
      <c r="U162" s="711"/>
    </row>
    <row r="163" spans="2:21" ht="18.600000000000001" thickBot="1" x14ac:dyDescent="0.4">
      <c r="B163" s="37">
        <v>75</v>
      </c>
      <c r="C163" s="38" t="s">
        <v>801</v>
      </c>
      <c r="D163" s="533" t="s">
        <v>1215</v>
      </c>
      <c r="E163" s="107" t="s">
        <v>1183</v>
      </c>
      <c r="F163" s="106" t="s">
        <v>1216</v>
      </c>
      <c r="G163" s="107" t="s">
        <v>1217</v>
      </c>
      <c r="H163" s="106"/>
      <c r="I163" s="107"/>
      <c r="J163" s="36"/>
      <c r="K163" s="106" t="s">
        <v>230</v>
      </c>
      <c r="L163" s="209"/>
      <c r="M163" s="463"/>
      <c r="N163" s="48"/>
      <c r="O163" s="48"/>
      <c r="P163" s="48"/>
      <c r="Q163" s="72"/>
      <c r="R163" s="72"/>
      <c r="S163" s="72"/>
      <c r="T163" s="36" t="s">
        <v>249</v>
      </c>
      <c r="U163" s="81"/>
    </row>
    <row r="164" spans="2:21" ht="18.600000000000001" thickBot="1" x14ac:dyDescent="0.4">
      <c r="B164" s="40">
        <v>76</v>
      </c>
      <c r="C164" s="41" t="s">
        <v>807</v>
      </c>
      <c r="D164" s="534" t="s">
        <v>130</v>
      </c>
      <c r="E164" s="125"/>
      <c r="F164" s="124"/>
      <c r="G164" s="125"/>
      <c r="H164" s="124"/>
      <c r="I164" s="125"/>
      <c r="J164" s="39"/>
      <c r="K164" s="124"/>
      <c r="L164" s="221"/>
      <c r="M164" s="464" t="s">
        <v>1191</v>
      </c>
      <c r="N164" s="39" t="s">
        <v>1210</v>
      </c>
      <c r="O164" s="39" t="s">
        <v>239</v>
      </c>
      <c r="P164" s="39"/>
      <c r="Q164" s="90"/>
      <c r="R164" s="90"/>
      <c r="S164" s="90"/>
      <c r="T164" s="39"/>
      <c r="U164" s="711"/>
    </row>
    <row r="165" spans="2:21" x14ac:dyDescent="0.35">
      <c r="B165" s="54">
        <v>74</v>
      </c>
      <c r="C165" s="55" t="s">
        <v>792</v>
      </c>
      <c r="D165" s="530" t="s">
        <v>1232</v>
      </c>
      <c r="E165" s="121" t="s">
        <v>1305</v>
      </c>
      <c r="F165" s="120" t="s">
        <v>1205</v>
      </c>
      <c r="G165" s="121" t="s">
        <v>1268</v>
      </c>
      <c r="H165" s="120" t="s">
        <v>1268</v>
      </c>
      <c r="I165" s="121" t="s">
        <v>1305</v>
      </c>
      <c r="J165" s="57"/>
      <c r="K165" s="120"/>
      <c r="L165" s="222"/>
      <c r="M165" s="458" t="s">
        <v>1238</v>
      </c>
      <c r="N165" s="57" t="s">
        <v>1210</v>
      </c>
      <c r="O165" s="57" t="s">
        <v>239</v>
      </c>
      <c r="P165" s="57"/>
      <c r="Q165" s="92"/>
      <c r="R165" s="92"/>
      <c r="S165" s="92"/>
      <c r="T165" s="57"/>
      <c r="U165" s="712"/>
    </row>
    <row r="166" spans="2:21" x14ac:dyDescent="0.35">
      <c r="B166" s="73">
        <v>74</v>
      </c>
      <c r="C166" s="74" t="s">
        <v>792</v>
      </c>
      <c r="D166" s="528"/>
      <c r="E166" s="142" t="s">
        <v>1306</v>
      </c>
      <c r="F166" s="141" t="s">
        <v>1205</v>
      </c>
      <c r="G166" s="142" t="s">
        <v>1268</v>
      </c>
      <c r="H166" s="141" t="s">
        <v>1268</v>
      </c>
      <c r="I166" s="142" t="s">
        <v>1306</v>
      </c>
      <c r="J166" s="76"/>
      <c r="K166" s="141"/>
      <c r="L166" s="216"/>
      <c r="M166" s="460" t="s">
        <v>1191</v>
      </c>
      <c r="N166" s="76" t="s">
        <v>1210</v>
      </c>
      <c r="O166" s="76" t="s">
        <v>239</v>
      </c>
      <c r="P166" s="76"/>
      <c r="Q166" s="97"/>
      <c r="R166" s="97"/>
      <c r="S166" s="97"/>
      <c r="T166" s="76"/>
      <c r="U166" s="717"/>
    </row>
    <row r="167" spans="2:21" x14ac:dyDescent="0.35">
      <c r="B167" s="73">
        <v>74</v>
      </c>
      <c r="C167" s="74" t="s">
        <v>792</v>
      </c>
      <c r="D167" s="528"/>
      <c r="E167" s="142" t="s">
        <v>1306</v>
      </c>
      <c r="F167" s="141" t="s">
        <v>1205</v>
      </c>
      <c r="G167" s="142" t="s">
        <v>1268</v>
      </c>
      <c r="H167" s="141" t="s">
        <v>1268</v>
      </c>
      <c r="I167" s="142" t="s">
        <v>1306</v>
      </c>
      <c r="J167" s="76"/>
      <c r="K167" s="141"/>
      <c r="L167" s="216"/>
      <c r="M167" s="460" t="s">
        <v>1238</v>
      </c>
      <c r="N167" s="76" t="s">
        <v>1210</v>
      </c>
      <c r="O167" s="76" t="s">
        <v>239</v>
      </c>
      <c r="P167" s="76"/>
      <c r="Q167" s="97"/>
      <c r="R167" s="97"/>
      <c r="S167" s="97"/>
      <c r="T167" s="76"/>
      <c r="U167" s="717"/>
    </row>
    <row r="168" spans="2:21" x14ac:dyDescent="0.35">
      <c r="B168" s="77">
        <v>74</v>
      </c>
      <c r="C168" s="78" t="s">
        <v>792</v>
      </c>
      <c r="D168" s="531"/>
      <c r="E168" s="144" t="s">
        <v>1307</v>
      </c>
      <c r="F168" s="143" t="s">
        <v>1205</v>
      </c>
      <c r="G168" s="144" t="s">
        <v>1268</v>
      </c>
      <c r="H168" s="143" t="s">
        <v>1268</v>
      </c>
      <c r="I168" s="144" t="s">
        <v>1308</v>
      </c>
      <c r="J168" s="79"/>
      <c r="K168" s="143"/>
      <c r="L168" s="223"/>
      <c r="M168" s="459" t="s">
        <v>1191</v>
      </c>
      <c r="N168" s="79" t="s">
        <v>1210</v>
      </c>
      <c r="O168" s="79" t="s">
        <v>239</v>
      </c>
      <c r="P168" s="79"/>
      <c r="Q168" s="98"/>
      <c r="R168" s="98"/>
      <c r="S168" s="98"/>
      <c r="T168" s="79"/>
      <c r="U168" s="723"/>
    </row>
    <row r="169" spans="2:21" ht="18.600000000000001" thickBot="1" x14ac:dyDescent="0.4">
      <c r="B169" s="313">
        <v>74</v>
      </c>
      <c r="C169" s="314" t="s">
        <v>792</v>
      </c>
      <c r="D169" s="540"/>
      <c r="E169" s="316" t="s">
        <v>1307</v>
      </c>
      <c r="F169" s="315" t="s">
        <v>1205</v>
      </c>
      <c r="G169" s="316" t="s">
        <v>1268</v>
      </c>
      <c r="H169" s="315" t="s">
        <v>1268</v>
      </c>
      <c r="I169" s="316" t="s">
        <v>1308</v>
      </c>
      <c r="J169" s="317"/>
      <c r="K169" s="315"/>
      <c r="L169" s="319"/>
      <c r="M169" s="472" t="s">
        <v>1238</v>
      </c>
      <c r="N169" s="317" t="s">
        <v>1210</v>
      </c>
      <c r="O169" s="317" t="s">
        <v>239</v>
      </c>
      <c r="P169" s="317"/>
      <c r="Q169" s="318"/>
      <c r="R169" s="318"/>
      <c r="S169" s="318"/>
      <c r="T169" s="317"/>
      <c r="U169" s="1071"/>
    </row>
    <row r="170" spans="2:21" x14ac:dyDescent="0.35">
      <c r="B170" s="166">
        <v>78</v>
      </c>
      <c r="C170" s="169" t="s">
        <v>819</v>
      </c>
      <c r="D170" s="535" t="s">
        <v>1309</v>
      </c>
      <c r="E170" s="172"/>
      <c r="F170" s="171" t="s">
        <v>1240</v>
      </c>
      <c r="G170" s="172" t="s">
        <v>1304</v>
      </c>
      <c r="H170" s="171"/>
      <c r="I170" s="172"/>
      <c r="J170" s="170"/>
      <c r="K170" s="171" t="s">
        <v>230</v>
      </c>
      <c r="L170" s="210"/>
      <c r="M170" s="465" t="s">
        <v>1238</v>
      </c>
      <c r="N170" s="170" t="s">
        <v>1210</v>
      </c>
      <c r="O170" s="170"/>
      <c r="P170" s="170"/>
      <c r="Q170" s="173"/>
      <c r="R170" s="173"/>
      <c r="S170" s="173"/>
      <c r="T170" s="170"/>
      <c r="U170" s="1128"/>
    </row>
    <row r="171" spans="2:21" ht="18.600000000000001" thickBot="1" x14ac:dyDescent="0.4">
      <c r="B171" s="175">
        <v>78</v>
      </c>
      <c r="C171" s="176" t="s">
        <v>819</v>
      </c>
      <c r="D171" s="536"/>
      <c r="E171" s="131"/>
      <c r="F171" s="130" t="s">
        <v>1240</v>
      </c>
      <c r="G171" s="131" t="s">
        <v>1265</v>
      </c>
      <c r="H171" s="130" t="s">
        <v>1266</v>
      </c>
      <c r="I171" s="131" t="s">
        <v>1267</v>
      </c>
      <c r="J171" s="65"/>
      <c r="K171" s="130" t="s">
        <v>230</v>
      </c>
      <c r="L171" s="213"/>
      <c r="M171" s="466" t="s">
        <v>1238</v>
      </c>
      <c r="N171" s="65" t="s">
        <v>1210</v>
      </c>
      <c r="O171" s="65"/>
      <c r="P171" s="65"/>
      <c r="Q171" s="94"/>
      <c r="R171" s="94"/>
      <c r="S171" s="94"/>
      <c r="T171" s="65"/>
      <c r="U171" s="716"/>
    </row>
    <row r="172" spans="2:21" ht="18.600000000000001" thickBot="1" x14ac:dyDescent="0.4">
      <c r="B172" s="37">
        <v>79</v>
      </c>
      <c r="C172" s="34" t="s">
        <v>824</v>
      </c>
      <c r="D172" s="533" t="s">
        <v>1232</v>
      </c>
      <c r="E172" s="107"/>
      <c r="F172" s="106" t="s">
        <v>1205</v>
      </c>
      <c r="G172" s="107" t="s">
        <v>1268</v>
      </c>
      <c r="H172" s="106" t="s">
        <v>1268</v>
      </c>
      <c r="I172" s="107"/>
      <c r="J172" s="36"/>
      <c r="K172" s="106"/>
      <c r="L172" s="209"/>
      <c r="M172" s="463"/>
      <c r="N172" s="36" t="s">
        <v>1210</v>
      </c>
      <c r="O172" s="36"/>
      <c r="P172" s="36"/>
      <c r="Q172" s="72"/>
      <c r="R172" s="72"/>
      <c r="S172" s="72"/>
      <c r="T172" s="36"/>
      <c r="U172" s="81"/>
    </row>
    <row r="173" spans="2:21" x14ac:dyDescent="0.35">
      <c r="B173" s="166">
        <v>80</v>
      </c>
      <c r="C173" s="169" t="s">
        <v>831</v>
      </c>
      <c r="D173" s="535" t="s">
        <v>1186</v>
      </c>
      <c r="E173" s="172"/>
      <c r="F173" s="171" t="s">
        <v>1187</v>
      </c>
      <c r="G173" s="172" t="s">
        <v>1188</v>
      </c>
      <c r="H173" s="171" t="s">
        <v>1189</v>
      </c>
      <c r="I173" s="172" t="s">
        <v>1190</v>
      </c>
      <c r="J173" s="170"/>
      <c r="K173" s="171" t="s">
        <v>230</v>
      </c>
      <c r="L173" s="210"/>
      <c r="M173" s="465" t="s">
        <v>1191</v>
      </c>
      <c r="N173" s="170" t="s">
        <v>1210</v>
      </c>
      <c r="O173" s="170" t="s">
        <v>239</v>
      </c>
      <c r="P173" s="170"/>
      <c r="Q173" s="173"/>
      <c r="R173" s="173"/>
      <c r="S173" s="173"/>
      <c r="T173" s="170"/>
      <c r="U173" s="1128"/>
    </row>
    <row r="174" spans="2:21" ht="18.600000000000001" thickBot="1" x14ac:dyDescent="0.4">
      <c r="B174" s="175">
        <v>80</v>
      </c>
      <c r="C174" s="176" t="s">
        <v>831</v>
      </c>
      <c r="D174" s="536"/>
      <c r="E174" s="131"/>
      <c r="F174" s="130" t="s">
        <v>1187</v>
      </c>
      <c r="G174" s="131" t="s">
        <v>1188</v>
      </c>
      <c r="H174" s="130" t="s">
        <v>1189</v>
      </c>
      <c r="I174" s="131" t="s">
        <v>1190</v>
      </c>
      <c r="J174" s="65"/>
      <c r="K174" s="130" t="s">
        <v>230</v>
      </c>
      <c r="L174" s="213"/>
      <c r="M174" s="466" t="s">
        <v>1238</v>
      </c>
      <c r="N174" s="65" t="s">
        <v>1210</v>
      </c>
      <c r="O174" s="65" t="s">
        <v>239</v>
      </c>
      <c r="P174" s="65"/>
      <c r="Q174" s="94"/>
      <c r="R174" s="94"/>
      <c r="S174" s="94"/>
      <c r="T174" s="65"/>
      <c r="U174" s="716"/>
    </row>
    <row r="175" spans="2:21" x14ac:dyDescent="0.35">
      <c r="B175" s="1239">
        <v>81</v>
      </c>
      <c r="C175" s="325" t="s">
        <v>836</v>
      </c>
      <c r="D175" s="543" t="s">
        <v>1220</v>
      </c>
      <c r="E175" s="327" t="s">
        <v>1310</v>
      </c>
      <c r="F175" s="326" t="s">
        <v>1197</v>
      </c>
      <c r="G175" s="327"/>
      <c r="H175" s="326" t="s">
        <v>1199</v>
      </c>
      <c r="I175" s="327" t="s">
        <v>1200</v>
      </c>
      <c r="J175" s="328"/>
      <c r="K175" s="326"/>
      <c r="L175" s="299"/>
      <c r="M175" s="477"/>
      <c r="N175" s="1065"/>
      <c r="O175" s="1065"/>
      <c r="P175" s="1065"/>
      <c r="Q175" s="329"/>
      <c r="R175" s="329"/>
      <c r="S175" s="329"/>
      <c r="T175" s="328" t="s">
        <v>249</v>
      </c>
      <c r="U175" s="720"/>
    </row>
    <row r="176" spans="2:21" x14ac:dyDescent="0.35">
      <c r="B176" s="27">
        <v>77</v>
      </c>
      <c r="C176" s="28" t="s">
        <v>812</v>
      </c>
      <c r="D176" s="539" t="s">
        <v>1215</v>
      </c>
      <c r="E176" s="113"/>
      <c r="F176" s="112" t="s">
        <v>1216</v>
      </c>
      <c r="G176" s="113" t="s">
        <v>1282</v>
      </c>
      <c r="H176" s="112" t="s">
        <v>1272</v>
      </c>
      <c r="I176" s="113" t="s">
        <v>1311</v>
      </c>
      <c r="J176" s="31"/>
      <c r="K176" s="112" t="s">
        <v>230</v>
      </c>
      <c r="L176" s="218"/>
      <c r="M176" s="469" t="s">
        <v>1191</v>
      </c>
      <c r="N176" s="31" t="s">
        <v>237</v>
      </c>
      <c r="O176" s="31" t="s">
        <v>239</v>
      </c>
      <c r="P176" s="31"/>
      <c r="Q176" s="91"/>
      <c r="R176" s="91"/>
      <c r="S176" s="91"/>
      <c r="T176" s="31"/>
      <c r="U176" s="715"/>
    </row>
    <row r="177" spans="1:97" x14ac:dyDescent="0.35">
      <c r="B177" s="32">
        <v>77</v>
      </c>
      <c r="C177" s="13" t="s">
        <v>812</v>
      </c>
      <c r="D177" s="541"/>
      <c r="E177" s="146"/>
      <c r="F177" s="145" t="s">
        <v>1216</v>
      </c>
      <c r="G177" s="146" t="s">
        <v>1282</v>
      </c>
      <c r="H177" s="145" t="s">
        <v>1272</v>
      </c>
      <c r="I177" s="146" t="s">
        <v>1311</v>
      </c>
      <c r="J177" s="14"/>
      <c r="K177" s="145" t="s">
        <v>230</v>
      </c>
      <c r="L177" s="231"/>
      <c r="M177" s="475" t="s">
        <v>1238</v>
      </c>
      <c r="N177" s="14" t="s">
        <v>1210</v>
      </c>
      <c r="O177" s="14" t="s">
        <v>239</v>
      </c>
      <c r="P177" s="14"/>
      <c r="Q177" s="99"/>
      <c r="R177" s="99"/>
      <c r="S177" s="99"/>
      <c r="T177" s="14"/>
      <c r="U177" s="718"/>
    </row>
    <row r="178" spans="1:97" x14ac:dyDescent="0.35">
      <c r="B178" s="33">
        <v>77</v>
      </c>
      <c r="C178" s="10" t="s">
        <v>812</v>
      </c>
      <c r="D178" s="537"/>
      <c r="E178" s="134"/>
      <c r="F178" s="133" t="s">
        <v>1216</v>
      </c>
      <c r="G178" s="134" t="s">
        <v>1282</v>
      </c>
      <c r="H178" s="133" t="s">
        <v>1272</v>
      </c>
      <c r="I178" s="134" t="s">
        <v>1283</v>
      </c>
      <c r="J178" s="12"/>
      <c r="K178" s="133" t="s">
        <v>230</v>
      </c>
      <c r="L178" s="224"/>
      <c r="M178" s="467" t="s">
        <v>1238</v>
      </c>
      <c r="N178" s="12" t="s">
        <v>1210</v>
      </c>
      <c r="O178" s="12" t="s">
        <v>239</v>
      </c>
      <c r="P178" s="12"/>
      <c r="Q178" s="95"/>
      <c r="R178" s="95"/>
      <c r="S178" s="95"/>
      <c r="T178" s="12"/>
      <c r="U178" s="722"/>
    </row>
    <row r="179" spans="1:97" x14ac:dyDescent="0.35">
      <c r="B179" s="32">
        <v>77</v>
      </c>
      <c r="C179" s="13" t="s">
        <v>812</v>
      </c>
      <c r="D179" s="541"/>
      <c r="E179" s="146"/>
      <c r="F179" s="145" t="s">
        <v>1216</v>
      </c>
      <c r="G179" s="146" t="s">
        <v>1270</v>
      </c>
      <c r="H179" s="145" t="s">
        <v>1272</v>
      </c>
      <c r="I179" s="146" t="s">
        <v>1276</v>
      </c>
      <c r="J179" s="14"/>
      <c r="K179" s="145" t="s">
        <v>230</v>
      </c>
      <c r="L179" s="231"/>
      <c r="M179" s="475" t="s">
        <v>1238</v>
      </c>
      <c r="N179" s="14" t="s">
        <v>1210</v>
      </c>
      <c r="O179" s="14" t="s">
        <v>239</v>
      </c>
      <c r="P179" s="14"/>
      <c r="Q179" s="99"/>
      <c r="R179" s="99"/>
      <c r="S179" s="99"/>
      <c r="T179" s="14"/>
      <c r="U179" s="718"/>
    </row>
    <row r="180" spans="1:97" x14ac:dyDescent="0.35">
      <c r="B180" s="33">
        <v>77</v>
      </c>
      <c r="C180" s="10" t="s">
        <v>812</v>
      </c>
      <c r="D180" s="537"/>
      <c r="E180" s="134"/>
      <c r="F180" s="133" t="s">
        <v>1216</v>
      </c>
      <c r="G180" s="134" t="s">
        <v>1312</v>
      </c>
      <c r="H180" s="133" t="s">
        <v>1218</v>
      </c>
      <c r="I180" s="134" t="s">
        <v>1313</v>
      </c>
      <c r="J180" s="12"/>
      <c r="K180" s="133" t="s">
        <v>230</v>
      </c>
      <c r="L180" s="224"/>
      <c r="M180" s="467" t="s">
        <v>1238</v>
      </c>
      <c r="N180" s="12" t="s">
        <v>1210</v>
      </c>
      <c r="O180" s="12" t="s">
        <v>239</v>
      </c>
      <c r="P180" s="12"/>
      <c r="Q180" s="95"/>
      <c r="R180" s="95"/>
      <c r="S180" s="95"/>
      <c r="T180" s="12"/>
      <c r="U180" s="722"/>
    </row>
    <row r="181" spans="1:97" x14ac:dyDescent="0.35">
      <c r="B181" s="32">
        <v>77</v>
      </c>
      <c r="C181" s="13" t="s">
        <v>812</v>
      </c>
      <c r="D181" s="541"/>
      <c r="E181" s="146"/>
      <c r="F181" s="145" t="s">
        <v>1216</v>
      </c>
      <c r="G181" s="146" t="s">
        <v>1314</v>
      </c>
      <c r="H181" s="145" t="s">
        <v>1218</v>
      </c>
      <c r="I181" s="146" t="s">
        <v>1313</v>
      </c>
      <c r="J181" s="14"/>
      <c r="K181" s="145" t="s">
        <v>230</v>
      </c>
      <c r="L181" s="231"/>
      <c r="M181" s="475" t="s">
        <v>1238</v>
      </c>
      <c r="N181" s="14" t="s">
        <v>1210</v>
      </c>
      <c r="O181" s="14" t="s">
        <v>239</v>
      </c>
      <c r="P181" s="14"/>
      <c r="Q181" s="99"/>
      <c r="R181" s="99"/>
      <c r="S181" s="99"/>
      <c r="T181" s="14"/>
      <c r="U181" s="718"/>
    </row>
    <row r="182" spans="1:97" x14ac:dyDescent="0.35">
      <c r="B182" s="33">
        <v>77</v>
      </c>
      <c r="C182" s="10" t="s">
        <v>812</v>
      </c>
      <c r="D182" s="537"/>
      <c r="E182" s="134"/>
      <c r="F182" s="133" t="s">
        <v>1187</v>
      </c>
      <c r="G182" s="134" t="s">
        <v>1315</v>
      </c>
      <c r="H182" s="133" t="s">
        <v>1226</v>
      </c>
      <c r="I182" s="134" t="s">
        <v>1315</v>
      </c>
      <c r="J182" s="12"/>
      <c r="K182" s="133" t="s">
        <v>230</v>
      </c>
      <c r="L182" s="224"/>
      <c r="M182" s="467" t="s">
        <v>1238</v>
      </c>
      <c r="N182" s="12" t="s">
        <v>1210</v>
      </c>
      <c r="O182" s="12" t="s">
        <v>239</v>
      </c>
      <c r="P182" s="12"/>
      <c r="Q182" s="95"/>
      <c r="R182" s="95"/>
      <c r="S182" s="95"/>
      <c r="T182" s="12"/>
      <c r="U182" s="722"/>
    </row>
    <row r="183" spans="1:97" x14ac:dyDescent="0.35">
      <c r="B183" s="32">
        <v>77</v>
      </c>
      <c r="C183" s="13" t="s">
        <v>812</v>
      </c>
      <c r="D183" s="541"/>
      <c r="E183" s="146"/>
      <c r="F183" s="145" t="s">
        <v>1216</v>
      </c>
      <c r="G183" s="146" t="s">
        <v>1277</v>
      </c>
      <c r="H183" s="145" t="s">
        <v>1272</v>
      </c>
      <c r="I183" s="146" t="s">
        <v>1278</v>
      </c>
      <c r="J183" s="14"/>
      <c r="K183" s="145" t="s">
        <v>230</v>
      </c>
      <c r="L183" s="231"/>
      <c r="M183" s="475" t="s">
        <v>1238</v>
      </c>
      <c r="N183" s="14" t="s">
        <v>1210</v>
      </c>
      <c r="O183" s="14" t="s">
        <v>239</v>
      </c>
      <c r="P183" s="14"/>
      <c r="Q183" s="99"/>
      <c r="R183" s="1264"/>
      <c r="S183" s="99"/>
      <c r="T183" s="14"/>
      <c r="U183" s="718"/>
    </row>
    <row r="184" spans="1:97" x14ac:dyDescent="0.35">
      <c r="B184" s="33">
        <v>77</v>
      </c>
      <c r="C184" s="10" t="s">
        <v>812</v>
      </c>
      <c r="D184" s="537"/>
      <c r="E184" s="134" t="s">
        <v>1316</v>
      </c>
      <c r="F184" s="133" t="s">
        <v>1216</v>
      </c>
      <c r="G184" s="134"/>
      <c r="H184" s="133"/>
      <c r="I184" s="134"/>
      <c r="J184" s="12"/>
      <c r="K184" s="133" t="s">
        <v>230</v>
      </c>
      <c r="L184" s="224"/>
      <c r="M184" s="467" t="s">
        <v>1238</v>
      </c>
      <c r="N184" s="12" t="s">
        <v>1210</v>
      </c>
      <c r="O184" s="12" t="s">
        <v>239</v>
      </c>
      <c r="P184" s="12"/>
      <c r="Q184" s="95"/>
      <c r="R184" s="95"/>
      <c r="S184" s="95"/>
      <c r="T184" s="12"/>
      <c r="U184" s="722"/>
    </row>
    <row r="185" spans="1:97" ht="18.600000000000001" thickBot="1" x14ac:dyDescent="0.4">
      <c r="B185" s="833">
        <v>77</v>
      </c>
      <c r="C185" s="835" t="s">
        <v>812</v>
      </c>
      <c r="D185" s="837"/>
      <c r="E185" s="838" t="s">
        <v>1317</v>
      </c>
      <c r="F185" s="839" t="s">
        <v>1216</v>
      </c>
      <c r="G185" s="838" t="s">
        <v>1217</v>
      </c>
      <c r="H185" s="839" t="s">
        <v>1218</v>
      </c>
      <c r="I185" s="838" t="s">
        <v>1219</v>
      </c>
      <c r="J185" s="841"/>
      <c r="K185" s="839" t="s">
        <v>230</v>
      </c>
      <c r="L185" s="842"/>
      <c r="M185" s="844" t="s">
        <v>1238</v>
      </c>
      <c r="N185" s="841" t="s">
        <v>1210</v>
      </c>
      <c r="O185" s="841" t="s">
        <v>239</v>
      </c>
      <c r="P185" s="841"/>
      <c r="Q185" s="846"/>
      <c r="R185" s="846"/>
      <c r="S185" s="846"/>
      <c r="T185" s="841"/>
      <c r="U185" s="848"/>
    </row>
    <row r="186" spans="1:97" ht="18.600000000000001" thickBot="1" x14ac:dyDescent="0.4">
      <c r="B186" s="51">
        <v>82</v>
      </c>
      <c r="C186" s="794" t="s">
        <v>840</v>
      </c>
      <c r="D186" s="538" t="s">
        <v>1204</v>
      </c>
      <c r="E186" s="123"/>
      <c r="F186" s="122" t="s">
        <v>1205</v>
      </c>
      <c r="G186" s="123" t="s">
        <v>1211</v>
      </c>
      <c r="H186" s="122" t="s">
        <v>1207</v>
      </c>
      <c r="I186" s="123" t="s">
        <v>1212</v>
      </c>
      <c r="J186" s="53"/>
      <c r="K186" s="122" t="s">
        <v>230</v>
      </c>
      <c r="L186" s="225"/>
      <c r="M186" s="468"/>
      <c r="N186" s="53" t="s">
        <v>237</v>
      </c>
      <c r="O186" s="53" t="s">
        <v>239</v>
      </c>
      <c r="P186" s="53"/>
      <c r="Q186" s="93"/>
      <c r="R186" s="93"/>
      <c r="S186" s="93"/>
      <c r="T186" s="53"/>
      <c r="U186" s="713"/>
    </row>
    <row r="187" spans="1:97" x14ac:dyDescent="0.35">
      <c r="B187" s="166">
        <v>84</v>
      </c>
      <c r="C187" s="169" t="s">
        <v>843</v>
      </c>
      <c r="D187" s="535" t="s">
        <v>1232</v>
      </c>
      <c r="E187" s="172"/>
      <c r="F187" s="171" t="s">
        <v>1233</v>
      </c>
      <c r="G187" s="172" t="s">
        <v>1318</v>
      </c>
      <c r="H187" s="171" t="s">
        <v>1319</v>
      </c>
      <c r="I187" s="172"/>
      <c r="J187" s="170"/>
      <c r="K187" s="171" t="s">
        <v>230</v>
      </c>
      <c r="L187" s="210"/>
      <c r="M187" s="465" t="s">
        <v>1191</v>
      </c>
      <c r="N187" s="170" t="s">
        <v>1210</v>
      </c>
      <c r="O187" s="170"/>
      <c r="P187" s="170"/>
      <c r="Q187" s="173"/>
      <c r="R187" s="173"/>
      <c r="S187" s="173"/>
      <c r="T187" s="170"/>
      <c r="U187" s="1128"/>
    </row>
    <row r="188" spans="1:97" ht="18.600000000000001" thickBot="1" x14ac:dyDescent="0.4">
      <c r="B188" s="175">
        <v>84</v>
      </c>
      <c r="C188" s="176" t="s">
        <v>843</v>
      </c>
      <c r="D188" s="536"/>
      <c r="E188" s="131"/>
      <c r="F188" s="130" t="s">
        <v>1233</v>
      </c>
      <c r="G188" s="131" t="s">
        <v>1320</v>
      </c>
      <c r="H188" s="130" t="s">
        <v>1319</v>
      </c>
      <c r="I188" s="131"/>
      <c r="J188" s="65"/>
      <c r="K188" s="130" t="s">
        <v>230</v>
      </c>
      <c r="L188" s="213"/>
      <c r="M188" s="466" t="s">
        <v>1238</v>
      </c>
      <c r="N188" s="65" t="s">
        <v>1210</v>
      </c>
      <c r="O188" s="65"/>
      <c r="P188" s="65"/>
      <c r="Q188" s="94"/>
      <c r="R188" s="94"/>
      <c r="S188" s="94"/>
      <c r="T188" s="65"/>
      <c r="U188" s="716"/>
    </row>
    <row r="189" spans="1:97" s="5" customFormat="1" x14ac:dyDescent="0.35">
      <c r="A189" s="1"/>
      <c r="B189" s="54">
        <v>86</v>
      </c>
      <c r="C189" s="55" t="s">
        <v>849</v>
      </c>
      <c r="D189" s="530" t="s">
        <v>1220</v>
      </c>
      <c r="E189" s="121"/>
      <c r="F189" s="120" t="s">
        <v>1197</v>
      </c>
      <c r="G189" s="121" t="s">
        <v>1198</v>
      </c>
      <c r="H189" s="120" t="s">
        <v>1199</v>
      </c>
      <c r="I189" s="121" t="s">
        <v>1227</v>
      </c>
      <c r="J189" s="57"/>
      <c r="K189" s="120" t="s">
        <v>230</v>
      </c>
      <c r="L189" s="222" t="s">
        <v>232</v>
      </c>
      <c r="M189" s="458" t="s">
        <v>1191</v>
      </c>
      <c r="N189" s="57" t="s">
        <v>1210</v>
      </c>
      <c r="O189" s="57" t="s">
        <v>239</v>
      </c>
      <c r="P189" s="57"/>
      <c r="Q189" s="92" t="s">
        <v>243</v>
      </c>
      <c r="R189" s="92" t="s">
        <v>1181</v>
      </c>
      <c r="S189" s="92"/>
      <c r="T189" s="57"/>
      <c r="U189" s="712"/>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row>
    <row r="190" spans="1:97" x14ac:dyDescent="0.35">
      <c r="B190" s="77">
        <v>86</v>
      </c>
      <c r="C190" s="78" t="s">
        <v>849</v>
      </c>
      <c r="D190" s="531"/>
      <c r="E190" s="144"/>
      <c r="F190" s="143" t="s">
        <v>1197</v>
      </c>
      <c r="G190" s="144" t="s">
        <v>1198</v>
      </c>
      <c r="H190" s="143" t="s">
        <v>1199</v>
      </c>
      <c r="I190" s="144" t="s">
        <v>1227</v>
      </c>
      <c r="J190" s="79"/>
      <c r="K190" s="143" t="s">
        <v>230</v>
      </c>
      <c r="L190" s="223" t="s">
        <v>232</v>
      </c>
      <c r="M190" s="459" t="s">
        <v>1237</v>
      </c>
      <c r="N190" s="79" t="s">
        <v>1210</v>
      </c>
      <c r="O190" s="79" t="s">
        <v>239</v>
      </c>
      <c r="P190" s="79"/>
      <c r="Q190" s="98" t="s">
        <v>243</v>
      </c>
      <c r="R190" s="98" t="s">
        <v>1181</v>
      </c>
      <c r="S190" s="98"/>
      <c r="T190" s="79"/>
      <c r="U190" s="723"/>
    </row>
    <row r="191" spans="1:97" x14ac:dyDescent="0.35">
      <c r="B191" s="77">
        <v>86</v>
      </c>
      <c r="C191" s="78" t="s">
        <v>849</v>
      </c>
      <c r="D191" s="531"/>
      <c r="E191" s="144"/>
      <c r="F191" s="143" t="s">
        <v>1197</v>
      </c>
      <c r="G191" s="144" t="s">
        <v>1198</v>
      </c>
      <c r="H191" s="143" t="s">
        <v>1199</v>
      </c>
      <c r="I191" s="144" t="s">
        <v>1227</v>
      </c>
      <c r="J191" s="79"/>
      <c r="K191" s="143" t="s">
        <v>230</v>
      </c>
      <c r="L191" s="223" t="s">
        <v>232</v>
      </c>
      <c r="M191" s="459" t="s">
        <v>1238</v>
      </c>
      <c r="N191" s="79" t="s">
        <v>1210</v>
      </c>
      <c r="O191" s="79" t="s">
        <v>239</v>
      </c>
      <c r="P191" s="79"/>
      <c r="Q191" s="98" t="s">
        <v>243</v>
      </c>
      <c r="R191" s="98" t="s">
        <v>1181</v>
      </c>
      <c r="S191" s="98"/>
      <c r="T191" s="79"/>
      <c r="U191" s="723"/>
    </row>
    <row r="192" spans="1:97" s="5" customFormat="1" x14ac:dyDescent="0.35">
      <c r="A192" s="1"/>
      <c r="B192" s="73">
        <v>86</v>
      </c>
      <c r="C192" s="74" t="s">
        <v>849</v>
      </c>
      <c r="D192" s="528" t="s">
        <v>1244</v>
      </c>
      <c r="E192" s="142"/>
      <c r="F192" s="141" t="s">
        <v>1240</v>
      </c>
      <c r="G192" s="142" t="s">
        <v>1241</v>
      </c>
      <c r="H192" s="141" t="s">
        <v>1242</v>
      </c>
      <c r="I192" s="142" t="s">
        <v>1243</v>
      </c>
      <c r="J192" s="76"/>
      <c r="K192" s="141" t="s">
        <v>230</v>
      </c>
      <c r="L192" s="216" t="s">
        <v>232</v>
      </c>
      <c r="M192" s="460" t="s">
        <v>1237</v>
      </c>
      <c r="N192" s="76" t="s">
        <v>1210</v>
      </c>
      <c r="O192" s="76" t="s">
        <v>239</v>
      </c>
      <c r="P192" s="76"/>
      <c r="Q192" s="97" t="s">
        <v>243</v>
      </c>
      <c r="R192" s="97" t="s">
        <v>1181</v>
      </c>
      <c r="S192" s="97"/>
      <c r="T192" s="76"/>
      <c r="U192" s="717"/>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row>
    <row r="193" spans="1:97" s="5" customFormat="1" x14ac:dyDescent="0.35">
      <c r="A193" s="1"/>
      <c r="B193" s="73">
        <v>86</v>
      </c>
      <c r="C193" s="74" t="s">
        <v>849</v>
      </c>
      <c r="D193" s="528"/>
      <c r="E193" s="142"/>
      <c r="F193" s="141" t="s">
        <v>1240</v>
      </c>
      <c r="G193" s="142" t="s">
        <v>1241</v>
      </c>
      <c r="H193" s="141" t="s">
        <v>1242</v>
      </c>
      <c r="I193" s="142" t="s">
        <v>1243</v>
      </c>
      <c r="J193" s="76"/>
      <c r="K193" s="141" t="s">
        <v>230</v>
      </c>
      <c r="L193" s="216" t="s">
        <v>232</v>
      </c>
      <c r="M193" s="460" t="s">
        <v>1238</v>
      </c>
      <c r="N193" s="76" t="s">
        <v>1210</v>
      </c>
      <c r="O193" s="76" t="s">
        <v>239</v>
      </c>
      <c r="P193" s="76"/>
      <c r="Q193" s="97" t="s">
        <v>243</v>
      </c>
      <c r="R193" s="97" t="s">
        <v>1181</v>
      </c>
      <c r="S193" s="97"/>
      <c r="T193" s="76"/>
      <c r="U193" s="717"/>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row>
    <row r="194" spans="1:97" x14ac:dyDescent="0.35">
      <c r="B194" s="77">
        <v>86</v>
      </c>
      <c r="C194" s="78" t="s">
        <v>849</v>
      </c>
      <c r="D194" s="531"/>
      <c r="E194" s="144"/>
      <c r="F194" s="143" t="s">
        <v>1197</v>
      </c>
      <c r="G194" s="144" t="s">
        <v>1247</v>
      </c>
      <c r="H194" s="143" t="s">
        <v>1209</v>
      </c>
      <c r="I194" s="144" t="s">
        <v>1321</v>
      </c>
      <c r="J194" s="79"/>
      <c r="K194" s="143" t="s">
        <v>230</v>
      </c>
      <c r="L194" s="223" t="s">
        <v>232</v>
      </c>
      <c r="M194" s="459" t="s">
        <v>1237</v>
      </c>
      <c r="N194" s="79" t="s">
        <v>1210</v>
      </c>
      <c r="O194" s="79" t="s">
        <v>239</v>
      </c>
      <c r="P194" s="79"/>
      <c r="Q194" s="98"/>
      <c r="R194" s="98"/>
      <c r="S194" s="98"/>
      <c r="T194" s="79"/>
      <c r="U194" s="723" t="s">
        <v>1322</v>
      </c>
    </row>
    <row r="195" spans="1:97" x14ac:dyDescent="0.35">
      <c r="B195" s="77">
        <v>86</v>
      </c>
      <c r="C195" s="78" t="s">
        <v>849</v>
      </c>
      <c r="D195" s="531"/>
      <c r="E195" s="144"/>
      <c r="F195" s="143" t="s">
        <v>1197</v>
      </c>
      <c r="G195" s="144" t="s">
        <v>1247</v>
      </c>
      <c r="H195" s="143" t="s">
        <v>1209</v>
      </c>
      <c r="I195" s="144" t="s">
        <v>1321</v>
      </c>
      <c r="J195" s="79"/>
      <c r="K195" s="143" t="s">
        <v>230</v>
      </c>
      <c r="L195" s="223" t="s">
        <v>232</v>
      </c>
      <c r="M195" s="459" t="s">
        <v>1238</v>
      </c>
      <c r="N195" s="79" t="s">
        <v>1210</v>
      </c>
      <c r="O195" s="79" t="s">
        <v>239</v>
      </c>
      <c r="P195" s="79"/>
      <c r="Q195" s="98"/>
      <c r="R195" s="98"/>
      <c r="S195" s="98"/>
      <c r="T195" s="79"/>
      <c r="U195" s="723" t="s">
        <v>1322</v>
      </c>
    </row>
    <row r="196" spans="1:97" x14ac:dyDescent="0.35">
      <c r="B196" s="73">
        <v>86</v>
      </c>
      <c r="C196" s="74" t="s">
        <v>849</v>
      </c>
      <c r="D196" s="528"/>
      <c r="E196" s="142"/>
      <c r="F196" s="141"/>
      <c r="G196" s="142"/>
      <c r="H196" s="141"/>
      <c r="I196" s="142"/>
      <c r="J196" s="76" t="s">
        <v>1184</v>
      </c>
      <c r="K196" s="141" t="s">
        <v>230</v>
      </c>
      <c r="L196" s="216" t="s">
        <v>232</v>
      </c>
      <c r="M196" s="460" t="s">
        <v>1237</v>
      </c>
      <c r="N196" s="76" t="s">
        <v>1210</v>
      </c>
      <c r="O196" s="76" t="s">
        <v>239</v>
      </c>
      <c r="P196" s="76"/>
      <c r="Q196" s="97"/>
      <c r="R196" s="97"/>
      <c r="S196" s="97"/>
      <c r="T196" s="76"/>
      <c r="U196" s="717"/>
    </row>
    <row r="197" spans="1:97" x14ac:dyDescent="0.35">
      <c r="B197" s="73">
        <v>86</v>
      </c>
      <c r="C197" s="74" t="s">
        <v>849</v>
      </c>
      <c r="D197" s="528"/>
      <c r="E197" s="142"/>
      <c r="F197" s="141"/>
      <c r="G197" s="142"/>
      <c r="H197" s="141"/>
      <c r="I197" s="142"/>
      <c r="J197" s="76"/>
      <c r="K197" s="141" t="s">
        <v>230</v>
      </c>
      <c r="L197" s="216" t="s">
        <v>232</v>
      </c>
      <c r="M197" s="460" t="s">
        <v>1238</v>
      </c>
      <c r="N197" s="76" t="s">
        <v>1210</v>
      </c>
      <c r="O197" s="76" t="s">
        <v>239</v>
      </c>
      <c r="P197" s="76"/>
      <c r="Q197" s="97"/>
      <c r="R197" s="97"/>
      <c r="S197" s="97"/>
      <c r="T197" s="76"/>
      <c r="U197" s="717"/>
    </row>
    <row r="198" spans="1:97" x14ac:dyDescent="0.35">
      <c r="B198" s="77">
        <v>86</v>
      </c>
      <c r="C198" s="78" t="s">
        <v>849</v>
      </c>
      <c r="D198" s="531" t="s">
        <v>1221</v>
      </c>
      <c r="E198" s="144"/>
      <c r="F198" s="143" t="s">
        <v>1221</v>
      </c>
      <c r="G198" s="144" t="s">
        <v>1222</v>
      </c>
      <c r="H198" s="143" t="s">
        <v>1223</v>
      </c>
      <c r="I198" s="144" t="s">
        <v>1224</v>
      </c>
      <c r="J198" s="79"/>
      <c r="K198" s="143" t="s">
        <v>230</v>
      </c>
      <c r="L198" s="223" t="s">
        <v>232</v>
      </c>
      <c r="M198" s="459" t="s">
        <v>1191</v>
      </c>
      <c r="N198" s="79" t="s">
        <v>1210</v>
      </c>
      <c r="O198" s="79" t="s">
        <v>239</v>
      </c>
      <c r="P198" s="79"/>
      <c r="Q198" s="98" t="s">
        <v>243</v>
      </c>
      <c r="R198" s="98" t="s">
        <v>1181</v>
      </c>
      <c r="S198" s="98"/>
      <c r="T198" s="79"/>
      <c r="U198" s="723"/>
    </row>
    <row r="199" spans="1:97" x14ac:dyDescent="0.35">
      <c r="B199" s="77">
        <v>86</v>
      </c>
      <c r="C199" s="78" t="s">
        <v>849</v>
      </c>
      <c r="D199" s="531"/>
      <c r="E199" s="144"/>
      <c r="F199" s="143" t="s">
        <v>1221</v>
      </c>
      <c r="G199" s="144" t="s">
        <v>1222</v>
      </c>
      <c r="H199" s="143" t="s">
        <v>1223</v>
      </c>
      <c r="I199" s="144" t="s">
        <v>1224</v>
      </c>
      <c r="J199" s="79"/>
      <c r="K199" s="143" t="s">
        <v>230</v>
      </c>
      <c r="L199" s="223" t="s">
        <v>232</v>
      </c>
      <c r="M199" s="459" t="s">
        <v>1237</v>
      </c>
      <c r="N199" s="79" t="s">
        <v>1210</v>
      </c>
      <c r="O199" s="79" t="s">
        <v>239</v>
      </c>
      <c r="P199" s="79"/>
      <c r="Q199" s="98" t="s">
        <v>243</v>
      </c>
      <c r="R199" s="98" t="s">
        <v>1181</v>
      </c>
      <c r="S199" s="98"/>
      <c r="T199" s="79"/>
      <c r="U199" s="723"/>
    </row>
    <row r="200" spans="1:97" x14ac:dyDescent="0.35">
      <c r="B200" s="77">
        <v>86</v>
      </c>
      <c r="C200" s="78" t="s">
        <v>849</v>
      </c>
      <c r="D200" s="531"/>
      <c r="E200" s="144"/>
      <c r="F200" s="143" t="s">
        <v>1221</v>
      </c>
      <c r="G200" s="144" t="s">
        <v>1222</v>
      </c>
      <c r="H200" s="143" t="s">
        <v>1223</v>
      </c>
      <c r="I200" s="144" t="s">
        <v>1224</v>
      </c>
      <c r="J200" s="79"/>
      <c r="K200" s="143" t="s">
        <v>230</v>
      </c>
      <c r="L200" s="223" t="s">
        <v>232</v>
      </c>
      <c r="M200" s="459" t="s">
        <v>1238</v>
      </c>
      <c r="N200" s="79" t="s">
        <v>1210</v>
      </c>
      <c r="O200" s="79" t="s">
        <v>239</v>
      </c>
      <c r="P200" s="79"/>
      <c r="Q200" s="98" t="s">
        <v>243</v>
      </c>
      <c r="R200" s="98" t="s">
        <v>1181</v>
      </c>
      <c r="S200" s="98"/>
      <c r="T200" s="79"/>
      <c r="U200" s="723"/>
    </row>
    <row r="201" spans="1:97" x14ac:dyDescent="0.35">
      <c r="B201" s="73">
        <v>86</v>
      </c>
      <c r="C201" s="74" t="s">
        <v>849</v>
      </c>
      <c r="D201" s="528"/>
      <c r="E201" s="142"/>
      <c r="F201" s="141" t="s">
        <v>1221</v>
      </c>
      <c r="G201" s="142" t="s">
        <v>1257</v>
      </c>
      <c r="H201" s="141" t="s">
        <v>1223</v>
      </c>
      <c r="I201" s="142" t="s">
        <v>1224</v>
      </c>
      <c r="J201" s="76"/>
      <c r="K201" s="141" t="s">
        <v>230</v>
      </c>
      <c r="L201" s="216" t="s">
        <v>232</v>
      </c>
      <c r="M201" s="460" t="s">
        <v>1191</v>
      </c>
      <c r="N201" s="76" t="s">
        <v>1210</v>
      </c>
      <c r="O201" s="76" t="s">
        <v>239</v>
      </c>
      <c r="P201" s="76"/>
      <c r="Q201" s="97" t="s">
        <v>243</v>
      </c>
      <c r="R201" s="97" t="s">
        <v>1181</v>
      </c>
      <c r="S201" s="97"/>
      <c r="T201" s="76"/>
      <c r="U201" s="717"/>
    </row>
    <row r="202" spans="1:97" x14ac:dyDescent="0.35">
      <c r="B202" s="73">
        <v>86</v>
      </c>
      <c r="C202" s="74" t="s">
        <v>849</v>
      </c>
      <c r="D202" s="528"/>
      <c r="E202" s="142"/>
      <c r="F202" s="141" t="s">
        <v>1221</v>
      </c>
      <c r="G202" s="142" t="s">
        <v>1257</v>
      </c>
      <c r="H202" s="141" t="s">
        <v>1223</v>
      </c>
      <c r="I202" s="142" t="s">
        <v>1258</v>
      </c>
      <c r="J202" s="76"/>
      <c r="K202" s="141" t="s">
        <v>230</v>
      </c>
      <c r="L202" s="216" t="s">
        <v>232</v>
      </c>
      <c r="M202" s="460" t="s">
        <v>1237</v>
      </c>
      <c r="N202" s="76" t="s">
        <v>1210</v>
      </c>
      <c r="O202" s="76" t="s">
        <v>239</v>
      </c>
      <c r="P202" s="76"/>
      <c r="Q202" s="97" t="s">
        <v>243</v>
      </c>
      <c r="R202" s="97" t="s">
        <v>1181</v>
      </c>
      <c r="S202" s="97"/>
      <c r="T202" s="76"/>
      <c r="U202" s="717"/>
    </row>
    <row r="203" spans="1:97" ht="18.600000000000001" thickBot="1" x14ac:dyDescent="0.4">
      <c r="B203" s="68">
        <v>86</v>
      </c>
      <c r="C203" s="69" t="s">
        <v>849</v>
      </c>
      <c r="D203" s="542"/>
      <c r="E203" s="136"/>
      <c r="F203" s="135" t="s">
        <v>1221</v>
      </c>
      <c r="G203" s="136" t="s">
        <v>1257</v>
      </c>
      <c r="H203" s="135" t="s">
        <v>1223</v>
      </c>
      <c r="I203" s="136" t="s">
        <v>1258</v>
      </c>
      <c r="J203" s="71"/>
      <c r="K203" s="135" t="s">
        <v>230</v>
      </c>
      <c r="L203" s="226" t="s">
        <v>232</v>
      </c>
      <c r="M203" s="476" t="s">
        <v>1238</v>
      </c>
      <c r="N203" s="71" t="s">
        <v>1210</v>
      </c>
      <c r="O203" s="71" t="s">
        <v>239</v>
      </c>
      <c r="P203" s="71"/>
      <c r="Q203" s="96" t="s">
        <v>243</v>
      </c>
      <c r="R203" s="96" t="s">
        <v>1181</v>
      </c>
      <c r="S203" s="96"/>
      <c r="T203" s="71"/>
      <c r="U203" s="721"/>
    </row>
    <row r="204" spans="1:97" x14ac:dyDescent="0.35">
      <c r="B204" s="832">
        <v>87</v>
      </c>
      <c r="C204" s="834" t="s">
        <v>854</v>
      </c>
      <c r="D204" s="836" t="s">
        <v>1232</v>
      </c>
      <c r="E204" s="140"/>
      <c r="F204" s="139" t="s">
        <v>1205</v>
      </c>
      <c r="G204" s="140" t="s">
        <v>1268</v>
      </c>
      <c r="H204" s="139" t="s">
        <v>1268</v>
      </c>
      <c r="I204" s="140"/>
      <c r="J204" s="840"/>
      <c r="K204" s="139" t="s">
        <v>230</v>
      </c>
      <c r="L204" s="242"/>
      <c r="M204" s="843" t="s">
        <v>1191</v>
      </c>
      <c r="N204" s="840" t="s">
        <v>1210</v>
      </c>
      <c r="O204" s="840"/>
      <c r="P204" s="840"/>
      <c r="Q204" s="845"/>
      <c r="R204" s="845"/>
      <c r="S204" s="845"/>
      <c r="T204" s="840" t="s">
        <v>249</v>
      </c>
      <c r="U204" s="847"/>
    </row>
    <row r="205" spans="1:97" x14ac:dyDescent="0.35">
      <c r="B205" s="187">
        <v>88</v>
      </c>
      <c r="C205" s="188" t="s">
        <v>859</v>
      </c>
      <c r="D205" s="527" t="s">
        <v>1232</v>
      </c>
      <c r="E205" s="190" t="s">
        <v>1259</v>
      </c>
      <c r="F205" s="189" t="s">
        <v>1233</v>
      </c>
      <c r="G205" s="190" t="s">
        <v>1234</v>
      </c>
      <c r="H205" s="189" t="s">
        <v>1260</v>
      </c>
      <c r="I205" s="190" t="s">
        <v>1259</v>
      </c>
      <c r="J205" s="186"/>
      <c r="K205" s="189" t="s">
        <v>230</v>
      </c>
      <c r="L205" s="215"/>
      <c r="M205" s="473"/>
      <c r="N205" s="186" t="s">
        <v>1210</v>
      </c>
      <c r="O205" s="186"/>
      <c r="P205" s="186"/>
      <c r="Q205" s="191"/>
      <c r="R205" s="191"/>
      <c r="S205" s="191"/>
      <c r="T205" s="186" t="s">
        <v>249</v>
      </c>
      <c r="U205" s="714"/>
    </row>
    <row r="206" spans="1:97" ht="18.600000000000001" thickBot="1" x14ac:dyDescent="0.4">
      <c r="B206" s="68">
        <v>88</v>
      </c>
      <c r="C206" s="69" t="s">
        <v>859</v>
      </c>
      <c r="D206" s="542"/>
      <c r="E206" s="136" t="s">
        <v>1236</v>
      </c>
      <c r="F206" s="135" t="s">
        <v>1233</v>
      </c>
      <c r="G206" s="136" t="s">
        <v>1234</v>
      </c>
      <c r="H206" s="135" t="s">
        <v>1235</v>
      </c>
      <c r="I206" s="136" t="s">
        <v>1236</v>
      </c>
      <c r="J206" s="71"/>
      <c r="K206" s="135" t="s">
        <v>230</v>
      </c>
      <c r="L206" s="226"/>
      <c r="M206" s="476"/>
      <c r="N206" s="71" t="s">
        <v>1210</v>
      </c>
      <c r="O206" s="71"/>
      <c r="P206" s="71"/>
      <c r="Q206" s="96"/>
      <c r="R206" s="96"/>
      <c r="S206" s="96"/>
      <c r="T206" s="71" t="s">
        <v>249</v>
      </c>
      <c r="U206" s="721"/>
    </row>
    <row r="207" spans="1:97" x14ac:dyDescent="0.35">
      <c r="B207" s="832">
        <v>89</v>
      </c>
      <c r="C207" s="834" t="s">
        <v>866</v>
      </c>
      <c r="D207" s="836" t="s">
        <v>1196</v>
      </c>
      <c r="E207" s="140" t="s">
        <v>1323</v>
      </c>
      <c r="F207" s="139"/>
      <c r="G207" s="140" t="s">
        <v>1247</v>
      </c>
      <c r="H207" s="139" t="s">
        <v>1209</v>
      </c>
      <c r="I207" s="140" t="s">
        <v>1248</v>
      </c>
      <c r="J207" s="840"/>
      <c r="K207" s="139" t="s">
        <v>230</v>
      </c>
      <c r="L207" s="242"/>
      <c r="M207" s="843"/>
      <c r="N207" s="840" t="s">
        <v>1210</v>
      </c>
      <c r="O207" s="840" t="s">
        <v>239</v>
      </c>
      <c r="P207" s="840"/>
      <c r="Q207" s="845"/>
      <c r="R207" s="845"/>
      <c r="S207" s="845"/>
      <c r="T207" s="840" t="s">
        <v>249</v>
      </c>
      <c r="U207" s="847"/>
    </row>
    <row r="208" spans="1:97" ht="18.600000000000001" thickBot="1" x14ac:dyDescent="0.4">
      <c r="B208" s="37">
        <v>90</v>
      </c>
      <c r="C208" s="38" t="s">
        <v>584</v>
      </c>
      <c r="D208" s="533" t="s">
        <v>1186</v>
      </c>
      <c r="E208" s="107"/>
      <c r="F208" s="106" t="s">
        <v>1187</v>
      </c>
      <c r="G208" s="107" t="s">
        <v>1188</v>
      </c>
      <c r="H208" s="106" t="s">
        <v>1189</v>
      </c>
      <c r="I208" s="107" t="s">
        <v>1190</v>
      </c>
      <c r="J208" s="36"/>
      <c r="K208" s="106"/>
      <c r="L208" s="209"/>
      <c r="M208" s="463"/>
      <c r="N208" s="36"/>
      <c r="O208" s="36"/>
      <c r="P208" s="36"/>
      <c r="Q208" s="72"/>
      <c r="R208" s="72"/>
      <c r="S208" s="72"/>
      <c r="T208" s="36"/>
      <c r="U208" s="81"/>
    </row>
    <row r="209" spans="2:21" ht="18.600000000000001" thickBot="1" x14ac:dyDescent="0.4">
      <c r="B209" s="40">
        <v>91</v>
      </c>
      <c r="C209" s="41" t="s">
        <v>873</v>
      </c>
      <c r="D209" s="534" t="s">
        <v>1196</v>
      </c>
      <c r="E209" s="125"/>
      <c r="F209" s="124"/>
      <c r="G209" s="125"/>
      <c r="H209" s="124" t="s">
        <v>1209</v>
      </c>
      <c r="I209" s="125" t="s">
        <v>1250</v>
      </c>
      <c r="J209" s="39"/>
      <c r="K209" s="124"/>
      <c r="L209" s="221"/>
      <c r="M209" s="464"/>
      <c r="N209" s="39"/>
      <c r="O209" s="39"/>
      <c r="P209" s="39"/>
      <c r="Q209" s="90"/>
      <c r="R209" s="90"/>
      <c r="S209" s="90"/>
      <c r="T209" s="39"/>
      <c r="U209" s="711"/>
    </row>
    <row r="210" spans="2:21" ht="18.600000000000001" thickBot="1" x14ac:dyDescent="0.4">
      <c r="B210" s="37">
        <v>92</v>
      </c>
      <c r="C210" s="38" t="s">
        <v>881</v>
      </c>
      <c r="D210" s="533" t="s">
        <v>1204</v>
      </c>
      <c r="E210" s="107" t="s">
        <v>1324</v>
      </c>
      <c r="F210" s="106" t="s">
        <v>1205</v>
      </c>
      <c r="G210" s="107" t="s">
        <v>1206</v>
      </c>
      <c r="H210" s="106" t="s">
        <v>1207</v>
      </c>
      <c r="I210" s="107" t="s">
        <v>1231</v>
      </c>
      <c r="J210" s="36"/>
      <c r="K210" s="106"/>
      <c r="L210" s="209"/>
      <c r="M210" s="463"/>
      <c r="N210" s="36"/>
      <c r="O210" s="36"/>
      <c r="P210" s="36"/>
      <c r="Q210" s="72" t="s">
        <v>243</v>
      </c>
      <c r="R210" s="36" t="s">
        <v>1185</v>
      </c>
      <c r="S210" s="72"/>
      <c r="T210" s="36"/>
      <c r="U210" s="81" t="s">
        <v>1325</v>
      </c>
    </row>
    <row r="211" spans="2:21" ht="18.600000000000001" thickBot="1" x14ac:dyDescent="0.4">
      <c r="B211" s="40">
        <v>93</v>
      </c>
      <c r="C211" s="41" t="s">
        <v>888</v>
      </c>
      <c r="D211" s="534" t="s">
        <v>1204</v>
      </c>
      <c r="E211" s="125" t="s">
        <v>1326</v>
      </c>
      <c r="F211" s="124" t="s">
        <v>1205</v>
      </c>
      <c r="G211" s="125"/>
      <c r="H211" s="124" t="s">
        <v>1207</v>
      </c>
      <c r="I211" s="125" t="s">
        <v>1212</v>
      </c>
      <c r="J211" s="39"/>
      <c r="K211" s="124"/>
      <c r="L211" s="221"/>
      <c r="M211" s="464"/>
      <c r="N211" s="39"/>
      <c r="O211" s="39"/>
      <c r="P211" s="39"/>
      <c r="Q211" s="90"/>
      <c r="R211" s="90"/>
      <c r="S211" s="90"/>
      <c r="T211" s="39"/>
      <c r="U211" s="711"/>
    </row>
    <row r="212" spans="2:21" x14ac:dyDescent="0.35">
      <c r="B212" s="1265">
        <v>94</v>
      </c>
      <c r="C212" s="1266" t="s">
        <v>896</v>
      </c>
      <c r="D212" s="1267" t="s">
        <v>1186</v>
      </c>
      <c r="E212" s="279"/>
      <c r="F212" s="1268"/>
      <c r="G212" s="279"/>
      <c r="H212" s="1268" t="s">
        <v>1226</v>
      </c>
      <c r="I212" s="279"/>
      <c r="J212" s="1269"/>
      <c r="K212" s="1268"/>
      <c r="L212" s="235"/>
      <c r="M212" s="1270"/>
      <c r="N212" s="1269"/>
      <c r="O212" s="1269"/>
      <c r="P212" s="1269"/>
      <c r="Q212" s="1271"/>
      <c r="R212" s="1271"/>
      <c r="S212" s="1271"/>
      <c r="T212" s="1269"/>
      <c r="U212" s="1272"/>
    </row>
    <row r="213" spans="2:21" ht="18.600000000000001" thickBot="1" x14ac:dyDescent="0.4">
      <c r="B213" s="51">
        <v>94</v>
      </c>
      <c r="C213" s="794" t="s">
        <v>896</v>
      </c>
      <c r="D213" s="538" t="s">
        <v>1215</v>
      </c>
      <c r="E213" s="123"/>
      <c r="F213" s="122"/>
      <c r="G213" s="123"/>
      <c r="H213" s="122" t="s">
        <v>1272</v>
      </c>
      <c r="I213" s="123"/>
      <c r="J213" s="53"/>
      <c r="K213" s="122"/>
      <c r="L213" s="225"/>
      <c r="M213" s="468"/>
      <c r="N213" s="53"/>
      <c r="O213" s="53"/>
      <c r="P213" s="53"/>
      <c r="Q213" s="93"/>
      <c r="R213" s="93"/>
      <c r="S213" s="93"/>
      <c r="T213" s="53"/>
      <c r="U213" s="713"/>
    </row>
    <row r="214" spans="2:21" x14ac:dyDescent="0.35">
      <c r="B214" s="1187">
        <v>95</v>
      </c>
      <c r="C214" s="1188" t="s">
        <v>904</v>
      </c>
      <c r="D214" s="1189" t="s">
        <v>1215</v>
      </c>
      <c r="E214" s="280"/>
      <c r="F214" s="1190" t="s">
        <v>1216</v>
      </c>
      <c r="G214" s="280"/>
      <c r="H214" s="1190"/>
      <c r="I214" s="280"/>
      <c r="J214" s="1191"/>
      <c r="K214" s="1190" t="s">
        <v>230</v>
      </c>
      <c r="L214" s="230"/>
      <c r="M214" s="1192" t="s">
        <v>1191</v>
      </c>
      <c r="N214" s="1191" t="s">
        <v>1210</v>
      </c>
      <c r="O214" s="1191" t="s">
        <v>239</v>
      </c>
      <c r="P214" s="1191"/>
      <c r="Q214" s="1193"/>
      <c r="R214" s="1193"/>
      <c r="S214" s="1193"/>
      <c r="T214" s="1191" t="s">
        <v>249</v>
      </c>
      <c r="U214" s="1194"/>
    </row>
    <row r="215" spans="2:21" ht="18.600000000000001" thickBot="1" x14ac:dyDescent="0.4">
      <c r="B215" s="58">
        <v>95</v>
      </c>
      <c r="C215" s="812" t="s">
        <v>904</v>
      </c>
      <c r="D215" s="1131" t="s">
        <v>1186</v>
      </c>
      <c r="E215" s="115"/>
      <c r="F215" s="114" t="s">
        <v>1187</v>
      </c>
      <c r="G215" s="115" t="s">
        <v>1225</v>
      </c>
      <c r="H215" s="114"/>
      <c r="I215" s="115"/>
      <c r="J215" s="60"/>
      <c r="K215" s="114" t="s">
        <v>230</v>
      </c>
      <c r="L215" s="212"/>
      <c r="M215" s="777" t="s">
        <v>1191</v>
      </c>
      <c r="N215" s="60" t="s">
        <v>1210</v>
      </c>
      <c r="O215" s="60" t="s">
        <v>239</v>
      </c>
      <c r="P215" s="60"/>
      <c r="Q215" s="1132"/>
      <c r="R215" s="1132"/>
      <c r="S215" s="1132"/>
      <c r="T215" s="60" t="s">
        <v>249</v>
      </c>
      <c r="U215" s="1133"/>
    </row>
    <row r="216" spans="2:21" ht="18.600000000000001" thickBot="1" x14ac:dyDescent="0.4">
      <c r="B216" s="37">
        <v>96</v>
      </c>
      <c r="C216" s="38" t="s">
        <v>1169</v>
      </c>
      <c r="D216" s="533"/>
      <c r="E216" s="107"/>
      <c r="F216" s="106"/>
      <c r="G216" s="107"/>
      <c r="H216" s="106"/>
      <c r="I216" s="107"/>
      <c r="J216" s="36" t="s">
        <v>1178</v>
      </c>
      <c r="K216" s="106" t="s">
        <v>230</v>
      </c>
      <c r="L216" s="209"/>
      <c r="M216" s="463"/>
      <c r="N216" s="48"/>
      <c r="O216" s="48"/>
      <c r="P216" s="48"/>
      <c r="Q216" s="72" t="s">
        <v>243</v>
      </c>
      <c r="R216" s="72"/>
      <c r="S216" s="72" t="s">
        <v>247</v>
      </c>
      <c r="T216" s="36"/>
      <c r="U216" s="81"/>
    </row>
    <row r="217" spans="2:21" ht="18.600000000000001" thickBot="1" x14ac:dyDescent="0.4">
      <c r="B217" s="40">
        <v>97</v>
      </c>
      <c r="C217" s="42" t="s">
        <v>919</v>
      </c>
      <c r="D217" s="534"/>
      <c r="E217" s="125" t="s">
        <v>1275</v>
      </c>
      <c r="F217" s="124"/>
      <c r="G217" s="125"/>
      <c r="H217" s="124"/>
      <c r="I217" s="125"/>
      <c r="J217" s="39" t="s">
        <v>1178</v>
      </c>
      <c r="K217" s="124" t="s">
        <v>230</v>
      </c>
      <c r="L217" s="221"/>
      <c r="M217" s="464"/>
      <c r="N217" s="39" t="s">
        <v>1210</v>
      </c>
      <c r="O217" s="39"/>
      <c r="P217" s="39"/>
      <c r="Q217" s="90"/>
      <c r="R217" s="90"/>
      <c r="S217" s="90"/>
      <c r="T217" s="39"/>
      <c r="U217" s="711"/>
    </row>
    <row r="218" spans="2:21" ht="18.600000000000001" thickBot="1" x14ac:dyDescent="0.4">
      <c r="B218" s="37">
        <v>98</v>
      </c>
      <c r="C218" s="38" t="s">
        <v>924</v>
      </c>
      <c r="D218" s="550" t="s">
        <v>1215</v>
      </c>
      <c r="E218" s="521" t="s">
        <v>1327</v>
      </c>
      <c r="F218" s="355" t="s">
        <v>1216</v>
      </c>
      <c r="G218" s="107" t="s">
        <v>1270</v>
      </c>
      <c r="H218" s="355" t="s">
        <v>1272</v>
      </c>
      <c r="I218" s="521" t="s">
        <v>1278</v>
      </c>
      <c r="J218" s="36"/>
      <c r="K218" s="106"/>
      <c r="L218" s="209"/>
      <c r="M218" s="485"/>
      <c r="N218" s="36"/>
      <c r="O218" s="36"/>
      <c r="P218" s="36"/>
      <c r="Q218" s="72"/>
      <c r="R218" s="72"/>
      <c r="S218" s="72"/>
      <c r="T218" s="36"/>
      <c r="U218" s="81"/>
    </row>
    <row r="219" spans="2:21" ht="18.600000000000001" thickBot="1" x14ac:dyDescent="0.4">
      <c r="B219" s="40">
        <v>99</v>
      </c>
      <c r="C219" s="41" t="s">
        <v>930</v>
      </c>
      <c r="D219" s="534" t="s">
        <v>1215</v>
      </c>
      <c r="E219" s="125" t="s">
        <v>1328</v>
      </c>
      <c r="F219" s="124" t="s">
        <v>1216</v>
      </c>
      <c r="G219" s="125" t="s">
        <v>1282</v>
      </c>
      <c r="H219" s="124" t="s">
        <v>1272</v>
      </c>
      <c r="I219" s="125" t="s">
        <v>1283</v>
      </c>
      <c r="J219" s="39"/>
      <c r="K219" s="124" t="s">
        <v>230</v>
      </c>
      <c r="L219" s="221"/>
      <c r="M219" s="464" t="s">
        <v>1191</v>
      </c>
      <c r="N219" s="39" t="s">
        <v>237</v>
      </c>
      <c r="O219" s="39" t="s">
        <v>239</v>
      </c>
      <c r="P219" s="39" t="s">
        <v>241</v>
      </c>
      <c r="Q219" s="90"/>
      <c r="R219" s="90"/>
      <c r="S219" s="90"/>
      <c r="T219" s="39"/>
      <c r="U219" s="711"/>
    </row>
    <row r="220" spans="2:21" x14ac:dyDescent="0.35">
      <c r="B220" s="1265">
        <v>105</v>
      </c>
      <c r="C220" s="1266" t="s">
        <v>938</v>
      </c>
      <c r="D220" s="1267" t="s">
        <v>1215</v>
      </c>
      <c r="E220" s="279" t="s">
        <v>1329</v>
      </c>
      <c r="F220" s="1268" t="s">
        <v>1216</v>
      </c>
      <c r="G220" s="279" t="s">
        <v>1277</v>
      </c>
      <c r="H220" s="1268" t="s">
        <v>1272</v>
      </c>
      <c r="I220" s="279" t="s">
        <v>1278</v>
      </c>
      <c r="J220" s="1269"/>
      <c r="K220" s="1268" t="s">
        <v>230</v>
      </c>
      <c r="L220" s="235"/>
      <c r="M220" s="1270" t="s">
        <v>1191</v>
      </c>
      <c r="N220" s="1269" t="s">
        <v>237</v>
      </c>
      <c r="O220" s="1269" t="s">
        <v>239</v>
      </c>
      <c r="P220" s="1269" t="s">
        <v>241</v>
      </c>
      <c r="Q220" s="1271"/>
      <c r="R220" s="1271"/>
      <c r="S220" s="1271"/>
      <c r="T220" s="1269" t="s">
        <v>249</v>
      </c>
      <c r="U220" s="1272"/>
    </row>
    <row r="221" spans="2:21" x14ac:dyDescent="0.35">
      <c r="B221" s="1058">
        <v>105</v>
      </c>
      <c r="C221" s="1059" t="s">
        <v>938</v>
      </c>
      <c r="D221" s="544"/>
      <c r="E221" s="1061" t="s">
        <v>1329</v>
      </c>
      <c r="F221" s="1062" t="s">
        <v>1216</v>
      </c>
      <c r="G221" s="1061" t="s">
        <v>1277</v>
      </c>
      <c r="H221" s="1062" t="s">
        <v>1272</v>
      </c>
      <c r="I221" s="1061" t="s">
        <v>1278</v>
      </c>
      <c r="J221" s="1063"/>
      <c r="K221" s="1062" t="s">
        <v>230</v>
      </c>
      <c r="L221" s="237"/>
      <c r="M221" s="478" t="s">
        <v>1238</v>
      </c>
      <c r="N221" s="1063" t="s">
        <v>237</v>
      </c>
      <c r="O221" s="1063" t="s">
        <v>239</v>
      </c>
      <c r="P221" s="1063" t="s">
        <v>241</v>
      </c>
      <c r="Q221" s="1066"/>
      <c r="R221" s="1066"/>
      <c r="S221" s="1066"/>
      <c r="T221" s="1063" t="s">
        <v>249</v>
      </c>
      <c r="U221" s="1069"/>
    </row>
    <row r="222" spans="2:21" x14ac:dyDescent="0.35">
      <c r="B222" s="324">
        <v>105</v>
      </c>
      <c r="C222" s="783" t="s">
        <v>938</v>
      </c>
      <c r="D222" s="543" t="s">
        <v>1204</v>
      </c>
      <c r="E222" s="327"/>
      <c r="F222" s="326" t="s">
        <v>1205</v>
      </c>
      <c r="G222" s="327" t="s">
        <v>1206</v>
      </c>
      <c r="H222" s="326" t="s">
        <v>1207</v>
      </c>
      <c r="I222" s="327" t="s">
        <v>1330</v>
      </c>
      <c r="J222" s="328"/>
      <c r="K222" s="326" t="s">
        <v>230</v>
      </c>
      <c r="L222" s="299"/>
      <c r="M222" s="477" t="s">
        <v>1191</v>
      </c>
      <c r="N222" s="328" t="s">
        <v>237</v>
      </c>
      <c r="O222" s="328" t="s">
        <v>239</v>
      </c>
      <c r="P222" s="328" t="s">
        <v>241</v>
      </c>
      <c r="Q222" s="329"/>
      <c r="R222" s="329"/>
      <c r="S222" s="329"/>
      <c r="T222" s="328"/>
      <c r="U222" s="720"/>
    </row>
    <row r="223" spans="2:21" x14ac:dyDescent="0.35">
      <c r="B223" s="324">
        <v>105</v>
      </c>
      <c r="C223" s="783" t="s">
        <v>938</v>
      </c>
      <c r="D223" s="543"/>
      <c r="E223" s="327"/>
      <c r="F223" s="326" t="s">
        <v>1205</v>
      </c>
      <c r="G223" s="327" t="s">
        <v>1206</v>
      </c>
      <c r="H223" s="326" t="s">
        <v>1207</v>
      </c>
      <c r="I223" s="327" t="s">
        <v>1330</v>
      </c>
      <c r="J223" s="328"/>
      <c r="K223" s="326" t="s">
        <v>230</v>
      </c>
      <c r="L223" s="299"/>
      <c r="M223" s="477" t="s">
        <v>1238</v>
      </c>
      <c r="N223" s="328" t="s">
        <v>237</v>
      </c>
      <c r="O223" s="328" t="s">
        <v>239</v>
      </c>
      <c r="P223" s="328" t="s">
        <v>241</v>
      </c>
      <c r="Q223" s="329"/>
      <c r="R223" s="329"/>
      <c r="S223" s="329"/>
      <c r="T223" s="328"/>
      <c r="U223" s="720"/>
    </row>
    <row r="224" spans="2:21" x14ac:dyDescent="0.35">
      <c r="B224" s="324">
        <v>105</v>
      </c>
      <c r="C224" s="783" t="s">
        <v>938</v>
      </c>
      <c r="D224" s="543"/>
      <c r="E224" s="327"/>
      <c r="F224" s="326" t="s">
        <v>1205</v>
      </c>
      <c r="G224" s="327" t="s">
        <v>1206</v>
      </c>
      <c r="H224" s="326" t="s">
        <v>1207</v>
      </c>
      <c r="I224" s="327" t="s">
        <v>1231</v>
      </c>
      <c r="J224" s="328"/>
      <c r="K224" s="1130" t="s">
        <v>230</v>
      </c>
      <c r="L224" s="299"/>
      <c r="M224" s="477" t="s">
        <v>1191</v>
      </c>
      <c r="N224" s="328" t="s">
        <v>237</v>
      </c>
      <c r="O224" s="328" t="s">
        <v>239</v>
      </c>
      <c r="P224" s="328" t="s">
        <v>241</v>
      </c>
      <c r="Q224" s="329"/>
      <c r="R224" s="329"/>
      <c r="S224" s="329"/>
      <c r="T224" s="328"/>
      <c r="U224" s="720"/>
    </row>
    <row r="225" spans="2:21" x14ac:dyDescent="0.35">
      <c r="B225" s="324">
        <v>105</v>
      </c>
      <c r="C225" s="783" t="s">
        <v>938</v>
      </c>
      <c r="D225" s="543"/>
      <c r="E225" s="327"/>
      <c r="F225" s="326" t="s">
        <v>1205</v>
      </c>
      <c r="G225" s="327" t="s">
        <v>1206</v>
      </c>
      <c r="H225" s="326" t="s">
        <v>1207</v>
      </c>
      <c r="I225" s="327" t="s">
        <v>1231</v>
      </c>
      <c r="J225" s="328"/>
      <c r="K225" s="1130" t="s">
        <v>230</v>
      </c>
      <c r="L225" s="299"/>
      <c r="M225" s="477" t="s">
        <v>1238</v>
      </c>
      <c r="N225" s="328" t="s">
        <v>237</v>
      </c>
      <c r="O225" s="328" t="s">
        <v>239</v>
      </c>
      <c r="P225" s="328" t="s">
        <v>241</v>
      </c>
      <c r="Q225" s="329"/>
      <c r="R225" s="329"/>
      <c r="S225" s="329"/>
      <c r="T225" s="328"/>
      <c r="U225" s="720"/>
    </row>
    <row r="226" spans="2:21" x14ac:dyDescent="0.35">
      <c r="B226" s="324">
        <v>105</v>
      </c>
      <c r="C226" s="783" t="s">
        <v>938</v>
      </c>
      <c r="D226" s="543"/>
      <c r="E226" s="327"/>
      <c r="F226" s="326" t="s">
        <v>1205</v>
      </c>
      <c r="G226" s="327" t="s">
        <v>1206</v>
      </c>
      <c r="H226" s="326" t="s">
        <v>1207</v>
      </c>
      <c r="I226" s="327" t="s">
        <v>1331</v>
      </c>
      <c r="J226" s="328"/>
      <c r="K226" s="326" t="s">
        <v>230</v>
      </c>
      <c r="L226" s="299"/>
      <c r="M226" s="477" t="s">
        <v>1191</v>
      </c>
      <c r="N226" s="328" t="s">
        <v>237</v>
      </c>
      <c r="O226" s="328" t="s">
        <v>239</v>
      </c>
      <c r="P226" s="328" t="s">
        <v>241</v>
      </c>
      <c r="Q226" s="329"/>
      <c r="R226" s="329"/>
      <c r="S226" s="329"/>
      <c r="T226" s="328"/>
      <c r="U226" s="720"/>
    </row>
    <row r="227" spans="2:21" ht="18.600000000000001" thickBot="1" x14ac:dyDescent="0.4">
      <c r="B227" s="51">
        <v>105</v>
      </c>
      <c r="C227" s="794" t="s">
        <v>938</v>
      </c>
      <c r="D227" s="538"/>
      <c r="E227" s="123"/>
      <c r="F227" s="122" t="s">
        <v>1205</v>
      </c>
      <c r="G227" s="123" t="s">
        <v>1206</v>
      </c>
      <c r="H227" s="122" t="s">
        <v>1207</v>
      </c>
      <c r="I227" s="123" t="s">
        <v>1331</v>
      </c>
      <c r="J227" s="53"/>
      <c r="K227" s="122" t="s">
        <v>230</v>
      </c>
      <c r="L227" s="225"/>
      <c r="M227" s="468" t="s">
        <v>1238</v>
      </c>
      <c r="N227" s="53" t="s">
        <v>237</v>
      </c>
      <c r="O227" s="53" t="s">
        <v>239</v>
      </c>
      <c r="P227" s="53" t="s">
        <v>241</v>
      </c>
      <c r="Q227" s="93"/>
      <c r="R227" s="93"/>
      <c r="S227" s="93"/>
      <c r="T227" s="53"/>
      <c r="U227" s="713"/>
    </row>
    <row r="228" spans="2:21" ht="18.600000000000001" thickBot="1" x14ac:dyDescent="0.4">
      <c r="B228" s="40">
        <v>100</v>
      </c>
      <c r="C228" s="42" t="s">
        <v>947</v>
      </c>
      <c r="D228" s="534" t="s">
        <v>1232</v>
      </c>
      <c r="E228" s="125"/>
      <c r="F228" s="124" t="s">
        <v>1205</v>
      </c>
      <c r="G228" s="125" t="s">
        <v>1268</v>
      </c>
      <c r="H228" s="124" t="s">
        <v>1268</v>
      </c>
      <c r="I228" s="125"/>
      <c r="J228" s="39"/>
      <c r="K228" s="124" t="s">
        <v>230</v>
      </c>
      <c r="L228" s="221"/>
      <c r="M228" s="464" t="s">
        <v>1191</v>
      </c>
      <c r="N228" s="39" t="s">
        <v>1210</v>
      </c>
      <c r="O228" s="39" t="s">
        <v>239</v>
      </c>
      <c r="P228" s="39"/>
      <c r="Q228" s="90"/>
      <c r="R228" s="90"/>
      <c r="S228" s="90"/>
      <c r="T228" s="39"/>
      <c r="U228" s="711"/>
    </row>
    <row r="229" spans="2:21" ht="18.600000000000001" thickBot="1" x14ac:dyDescent="0.4">
      <c r="B229" s="37">
        <v>101</v>
      </c>
      <c r="C229" s="34" t="s">
        <v>953</v>
      </c>
      <c r="D229" s="533" t="s">
        <v>1186</v>
      </c>
      <c r="E229" s="107" t="s">
        <v>1332</v>
      </c>
      <c r="F229" s="106" t="s">
        <v>1187</v>
      </c>
      <c r="G229" s="107" t="s">
        <v>1193</v>
      </c>
      <c r="H229" s="106" t="s">
        <v>1189</v>
      </c>
      <c r="I229" s="107" t="s">
        <v>1194</v>
      </c>
      <c r="J229" s="36"/>
      <c r="K229" s="106" t="s">
        <v>230</v>
      </c>
      <c r="L229" s="209"/>
      <c r="M229" s="463" t="s">
        <v>1191</v>
      </c>
      <c r="N229" s="48"/>
      <c r="O229" s="48"/>
      <c r="P229" s="48"/>
      <c r="Q229" s="72"/>
      <c r="R229" s="72"/>
      <c r="S229" s="72"/>
      <c r="T229" s="36" t="s">
        <v>249</v>
      </c>
      <c r="U229" s="81"/>
    </row>
    <row r="230" spans="2:21" ht="18.600000000000001" thickBot="1" x14ac:dyDescent="0.4">
      <c r="B230" s="40">
        <v>102</v>
      </c>
      <c r="C230" s="41" t="s">
        <v>957</v>
      </c>
      <c r="D230" s="534" t="s">
        <v>1204</v>
      </c>
      <c r="E230" s="125" t="s">
        <v>1333</v>
      </c>
      <c r="F230" s="124" t="s">
        <v>1205</v>
      </c>
      <c r="G230" s="125" t="s">
        <v>1211</v>
      </c>
      <c r="H230" s="124" t="s">
        <v>1207</v>
      </c>
      <c r="I230" s="125" t="s">
        <v>1212</v>
      </c>
      <c r="J230" s="39"/>
      <c r="K230" s="124"/>
      <c r="L230" s="221"/>
      <c r="M230" s="464" t="s">
        <v>1238</v>
      </c>
      <c r="N230" s="39"/>
      <c r="O230" s="39"/>
      <c r="P230" s="39"/>
      <c r="Q230" s="90"/>
      <c r="R230" s="90"/>
      <c r="S230" s="90"/>
      <c r="T230" s="39"/>
      <c r="U230" s="711"/>
    </row>
    <row r="231" spans="2:21" ht="18.600000000000001" thickBot="1" x14ac:dyDescent="0.4">
      <c r="B231" s="37">
        <v>104</v>
      </c>
      <c r="C231" s="38" t="s">
        <v>964</v>
      </c>
      <c r="D231" s="533" t="s">
        <v>1215</v>
      </c>
      <c r="E231" s="107" t="s">
        <v>1329</v>
      </c>
      <c r="F231" s="106" t="s">
        <v>1216</v>
      </c>
      <c r="G231" s="107" t="s">
        <v>1270</v>
      </c>
      <c r="H231" s="106" t="s">
        <v>1272</v>
      </c>
      <c r="I231" s="107" t="s">
        <v>1278</v>
      </c>
      <c r="J231" s="36"/>
      <c r="K231" s="106"/>
      <c r="L231" s="209"/>
      <c r="M231" s="463"/>
      <c r="N231" s="36"/>
      <c r="O231" s="36"/>
      <c r="P231" s="36"/>
      <c r="Q231" s="72"/>
      <c r="R231" s="72"/>
      <c r="S231" s="72"/>
      <c r="T231" s="36"/>
      <c r="U231" s="81"/>
    </row>
    <row r="232" spans="2:21" ht="18.600000000000001" thickBot="1" x14ac:dyDescent="0.4">
      <c r="B232" s="40">
        <v>103</v>
      </c>
      <c r="C232" s="41" t="s">
        <v>972</v>
      </c>
      <c r="D232" s="534"/>
      <c r="E232" s="125"/>
      <c r="F232" s="124"/>
      <c r="G232" s="125"/>
      <c r="H232" s="124"/>
      <c r="I232" s="125"/>
      <c r="J232" s="39" t="s">
        <v>1178</v>
      </c>
      <c r="K232" s="124"/>
      <c r="L232" s="221"/>
      <c r="M232" s="464"/>
      <c r="N232" s="39"/>
      <c r="O232" s="39"/>
      <c r="P232" s="39"/>
      <c r="Q232" s="90" t="s">
        <v>243</v>
      </c>
      <c r="R232" s="90" t="s">
        <v>1185</v>
      </c>
      <c r="S232" s="90"/>
      <c r="T232" s="39"/>
      <c r="U232" s="711"/>
    </row>
    <row r="233" spans="2:21" ht="18.600000000000001" thickBot="1" x14ac:dyDescent="0.4">
      <c r="B233" s="37">
        <v>103</v>
      </c>
      <c r="C233" s="38" t="s">
        <v>972</v>
      </c>
      <c r="D233" s="106" t="s">
        <v>1244</v>
      </c>
      <c r="E233" s="107"/>
      <c r="F233" s="106" t="s">
        <v>1240</v>
      </c>
      <c r="G233" s="107"/>
      <c r="H233" s="106"/>
      <c r="I233" s="107"/>
      <c r="J233" s="36"/>
      <c r="K233" s="106"/>
      <c r="L233" s="209"/>
      <c r="M233" s="107"/>
      <c r="N233" s="36"/>
      <c r="O233" s="36"/>
      <c r="P233" s="36"/>
      <c r="Q233" s="72"/>
      <c r="R233" s="72"/>
      <c r="S233" s="72"/>
      <c r="T233" s="36"/>
      <c r="U233" s="81"/>
    </row>
  </sheetData>
  <autoFilter ref="B5:U233" xr:uid="{0649F5B8-BDE9-48A7-85BC-D2D2FF97BA13}">
    <sortState xmlns:xlrd2="http://schemas.microsoft.com/office/spreadsheetml/2017/richdata2" ref="B6:U233">
      <sortCondition ref="C5:C233"/>
    </sortState>
  </autoFilter>
  <dataValidations count="12">
    <dataValidation type="list" allowBlank="1" showInputMessage="1" showErrorMessage="1" sqref="K226:K233 K6:K223" xr:uid="{23231644-D2AB-4892-A8EE-B1A5277604BA}">
      <formula1>$K$5</formula1>
    </dataValidation>
    <dataValidation type="list" allowBlank="1" showInputMessage="1" showErrorMessage="1" sqref="I6:I233" xr:uid="{9D223518-E7BA-46B5-83EE-4ADB97878241}">
      <formula1>INDIRECT("Domeinen["&amp;H6&amp;"]")</formula1>
    </dataValidation>
    <dataValidation type="list" allowBlank="1" showInputMessage="1" showErrorMessage="1" sqref="G6:G233" xr:uid="{235E8BCE-05CB-43B8-A445-63FEDF79D9E5}">
      <formula1>INDIRECT("Sectorkamer["&amp;F6&amp;"]")</formula1>
    </dataValidation>
    <dataValidation type="list" allowBlank="1" showInputMessage="1" showErrorMessage="1" sqref="F6:F233" xr:uid="{39F6DC4E-2B6C-49F0-AC1C-A2F91D2A9528}">
      <formula1>Sectorkamers</formula1>
    </dataValidation>
    <dataValidation type="list" allowBlank="1" showInputMessage="1" showErrorMessage="1" sqref="R6:R233" xr:uid="{35F3DE57-2A30-4DB2-A512-E2765BC41E56}">
      <formula1>$W$6:$W$14</formula1>
    </dataValidation>
    <dataValidation type="list" allowBlank="1" showInputMessage="1" showErrorMessage="1" sqref="T6:T233" xr:uid="{4969EE40-1D5B-4144-90B8-F1C71BE37A03}">
      <formula1>$T$5</formula1>
    </dataValidation>
    <dataValidation type="list" allowBlank="1" showInputMessage="1" showErrorMessage="1" sqref="S6:S233" xr:uid="{5484E26A-9FC4-4E62-95C1-4FF45C5E9379}">
      <formula1>$S$5</formula1>
    </dataValidation>
    <dataValidation type="list" allowBlank="1" showInputMessage="1" showErrorMessage="1" sqref="Q6:Q233" xr:uid="{ACC13A7C-4E2D-4562-BD1D-66CA02C555AC}">
      <formula1>$Q$5</formula1>
    </dataValidation>
    <dataValidation type="list" allowBlank="1" showInputMessage="1" showErrorMessage="1" sqref="P6:P233" xr:uid="{24D2358F-CCE5-40DE-8A27-C23243506989}">
      <formula1>$P$5</formula1>
    </dataValidation>
    <dataValidation type="list" allowBlank="1" showInputMessage="1" showErrorMessage="1" sqref="O6:O233" xr:uid="{7F12FB18-1B29-4F6B-B7F5-CFB480AB8001}">
      <formula1>$O$5</formula1>
    </dataValidation>
    <dataValidation type="list" allowBlank="1" showInputMessage="1" showErrorMessage="1" sqref="N6:N233" xr:uid="{9743D33E-3848-4625-AEE3-5814B1FB5332}">
      <formula1>$N$5</formula1>
    </dataValidation>
    <dataValidation type="list" allowBlank="1" showInputMessage="1" showErrorMessage="1" sqref="L6:L233" xr:uid="{694B8373-9B37-4C16-8FEC-1659CA414E18}">
      <formula1>$L$5</formula1>
    </dataValidation>
  </dataValidations>
  <hyperlinks>
    <hyperlink ref="C123" r:id="rId1" display="http://www.misterdutch.nl/" xr:uid="{8BC1D8B1-AE1F-4B92-8835-926186204902}"/>
  </hyperlinks>
  <pageMargins left="0.7" right="0.7" top="0.75" bottom="0.75" header="0.3" footer="0.3"/>
  <legacyDrawing r:id="rId2"/>
  <tableParts count="1">
    <tablePart r:id="rId3"/>
  </tableParts>
  <extLst>
    <ext xmlns:x14="http://schemas.microsoft.com/office/spreadsheetml/2009/9/main" uri="{CCE6A557-97BC-4b89-ADB6-D9C93CAAB3DF}">
      <x14:dataValidations xmlns:xm="http://schemas.microsoft.com/office/excel/2006/main" count="5">
        <x14:dataValidation type="list" allowBlank="1" showInputMessage="1" showErrorMessage="1" xr:uid="{FA621D2F-9664-4ECF-826E-08F38318EFE2}">
          <x14:formula1>
            <xm:f>'Look-up overig'!$B$9:$B$18</xm:f>
          </x14:formula1>
          <xm:sqref>D6:D233</xm:sqref>
        </x14:dataValidation>
        <x14:dataValidation type="list" allowBlank="1" showInputMessage="1" showErrorMessage="1" xr:uid="{CB029954-B4DE-4E76-8737-19BBB6011A76}">
          <x14:formula1>
            <xm:f>'Domeinen en onderwijsclusters'!$B$3:$Q$3</xm:f>
          </x14:formula1>
          <xm:sqref>H6:H233</xm:sqref>
        </x14:dataValidation>
        <x14:dataValidation type="list" allowBlank="1" showInputMessage="1" showErrorMessage="1" xr:uid="{0BDF897B-B5A7-4BFA-9120-C02BD5C902D6}">
          <x14:formula1>
            <xm:f>'Look-up overig'!$D$3:$D$6</xm:f>
          </x14:formula1>
          <xm:sqref>M6:M233</xm:sqref>
        </x14:dataValidation>
        <x14:dataValidation type="list" allowBlank="1" showInputMessage="1" showErrorMessage="1" xr:uid="{F02C9507-5862-4CF0-9EEB-F83D450D268B}">
          <x14:formula1>
            <xm:f>'Look-up overig'!$B$3:$B$5</xm:f>
          </x14:formula1>
          <xm:sqref>J6:J233</xm:sqref>
        </x14:dataValidation>
        <x14:dataValidation type="list" allowBlank="1" showInputMessage="1" showErrorMessage="1" xr:uid="{6A83786B-43BA-41C7-BEB3-757EBC6DEC1D}">
          <x14:formula1>
            <xm:f>Examenleverancier!$C$6:$C$107</xm:f>
          </x14:formula1>
          <xm:sqref>C6:C233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D6E5A-82F5-46CD-BD37-C235D6D4FB8A}">
  <dimension ref="B1:C47"/>
  <sheetViews>
    <sheetView workbookViewId="0">
      <selection activeCell="L13" sqref="L13"/>
    </sheetView>
  </sheetViews>
  <sheetFormatPr defaultRowHeight="14.4" x14ac:dyDescent="0.3"/>
  <cols>
    <col min="1" max="1" width="1.6640625" customWidth="1"/>
    <col min="2" max="2" width="8.88671875" style="101"/>
    <col min="3" max="3" width="162.88671875" bestFit="1" customWidth="1"/>
  </cols>
  <sheetData>
    <row r="1" spans="2:3" ht="10.199999999999999" customHeight="1" thickBot="1" x14ac:dyDescent="0.45">
      <c r="B1" s="150"/>
    </row>
    <row r="2" spans="2:3" ht="21" x14ac:dyDescent="0.4">
      <c r="B2" s="1353" t="s">
        <v>1334</v>
      </c>
      <c r="C2" s="1354"/>
    </row>
    <row r="3" spans="2:3" ht="14.4" customHeight="1" thickBot="1" x14ac:dyDescent="0.4">
      <c r="B3" s="1355" t="s">
        <v>1335</v>
      </c>
      <c r="C3" s="1355" t="s">
        <v>4</v>
      </c>
    </row>
    <row r="4" spans="2:3" ht="14.4" customHeight="1" x14ac:dyDescent="0.3">
      <c r="B4" s="101">
        <v>0</v>
      </c>
      <c r="C4" t="s">
        <v>1336</v>
      </c>
    </row>
    <row r="5" spans="2:3" ht="14.4" customHeight="1" x14ac:dyDescent="0.3">
      <c r="B5" s="101" t="s">
        <v>1337</v>
      </c>
      <c r="C5" t="s">
        <v>1338</v>
      </c>
    </row>
    <row r="6" spans="2:3" ht="14.4" customHeight="1" x14ac:dyDescent="0.3">
      <c r="B6" s="101" t="s">
        <v>1339</v>
      </c>
      <c r="C6" t="s">
        <v>1340</v>
      </c>
    </row>
    <row r="7" spans="2:3" ht="14.4" customHeight="1" x14ac:dyDescent="0.3">
      <c r="B7" s="101" t="s">
        <v>1341</v>
      </c>
      <c r="C7" t="s">
        <v>1342</v>
      </c>
    </row>
    <row r="8" spans="2:3" ht="14.4" customHeight="1" x14ac:dyDescent="0.3">
      <c r="B8" s="101" t="s">
        <v>1343</v>
      </c>
      <c r="C8" t="s">
        <v>1344</v>
      </c>
    </row>
    <row r="9" spans="2:3" ht="14.4" customHeight="1" x14ac:dyDescent="0.3">
      <c r="B9" s="101" t="s">
        <v>1345</v>
      </c>
      <c r="C9" t="s">
        <v>1346</v>
      </c>
    </row>
    <row r="10" spans="2:3" ht="14.4" customHeight="1" x14ac:dyDescent="0.3">
      <c r="B10" s="101" t="s">
        <v>1347</v>
      </c>
      <c r="C10" t="s">
        <v>1348</v>
      </c>
    </row>
    <row r="11" spans="2:3" ht="14.4" customHeight="1" x14ac:dyDescent="0.3">
      <c r="B11" s="101" t="s">
        <v>1349</v>
      </c>
      <c r="C11" t="s">
        <v>1350</v>
      </c>
    </row>
    <row r="12" spans="2:3" ht="14.4" customHeight="1" x14ac:dyDescent="0.3">
      <c r="B12" s="101" t="s">
        <v>1351</v>
      </c>
      <c r="C12" t="s">
        <v>1352</v>
      </c>
    </row>
    <row r="13" spans="2:3" ht="14.4" customHeight="1" x14ac:dyDescent="0.3">
      <c r="B13" s="101" t="s">
        <v>1353</v>
      </c>
      <c r="C13" t="s">
        <v>1354</v>
      </c>
    </row>
    <row r="14" spans="2:3" ht="14.4" customHeight="1" x14ac:dyDescent="0.3">
      <c r="B14" s="101" t="s">
        <v>1355</v>
      </c>
      <c r="C14" t="s">
        <v>1356</v>
      </c>
    </row>
    <row r="15" spans="2:3" x14ac:dyDescent="0.3">
      <c r="C15" t="s">
        <v>1357</v>
      </c>
    </row>
    <row r="16" spans="2:3" x14ac:dyDescent="0.3">
      <c r="C16" t="s">
        <v>1358</v>
      </c>
    </row>
    <row r="17" spans="2:3" x14ac:dyDescent="0.3">
      <c r="B17" s="101" t="s">
        <v>1359</v>
      </c>
      <c r="C17" t="s">
        <v>1360</v>
      </c>
    </row>
    <row r="18" spans="2:3" x14ac:dyDescent="0.3">
      <c r="B18" s="101" t="s">
        <v>1361</v>
      </c>
      <c r="C18" t="s">
        <v>1362</v>
      </c>
    </row>
    <row r="19" spans="2:3" x14ac:dyDescent="0.3">
      <c r="B19" s="101" t="s">
        <v>1363</v>
      </c>
      <c r="C19" t="s">
        <v>1364</v>
      </c>
    </row>
    <row r="20" spans="2:3" x14ac:dyDescent="0.3">
      <c r="B20" s="101" t="s">
        <v>1365</v>
      </c>
    </row>
    <row r="21" spans="2:3" x14ac:dyDescent="0.3">
      <c r="B21" s="101" t="s">
        <v>1366</v>
      </c>
      <c r="C21" t="s">
        <v>1367</v>
      </c>
    </row>
    <row r="22" spans="2:3" x14ac:dyDescent="0.3">
      <c r="B22" s="101" t="s">
        <v>1368</v>
      </c>
      <c r="C22" t="s">
        <v>1369</v>
      </c>
    </row>
    <row r="36" spans="2:3" x14ac:dyDescent="0.3">
      <c r="B36" s="1443"/>
      <c r="C36" s="1444"/>
    </row>
    <row r="37" spans="2:3" ht="21" x14ac:dyDescent="0.4">
      <c r="B37" s="1446" t="s">
        <v>1370</v>
      </c>
      <c r="C37" s="1445"/>
    </row>
    <row r="38" spans="2:3" x14ac:dyDescent="0.3">
      <c r="B38" s="1441"/>
      <c r="C38" s="1442" t="s">
        <v>1371</v>
      </c>
    </row>
    <row r="39" spans="2:3" x14ac:dyDescent="0.3">
      <c r="B39" s="1437"/>
      <c r="C39" s="1438" t="s">
        <v>1372</v>
      </c>
    </row>
    <row r="40" spans="2:3" x14ac:dyDescent="0.3">
      <c r="B40" s="1435"/>
      <c r="C40" s="1436" t="s">
        <v>1373</v>
      </c>
    </row>
    <row r="41" spans="2:3" x14ac:dyDescent="0.3">
      <c r="B41" s="1437"/>
      <c r="C41" s="1438" t="s">
        <v>1374</v>
      </c>
    </row>
    <row r="42" spans="2:3" x14ac:dyDescent="0.3">
      <c r="B42" s="1435"/>
      <c r="C42" s="1436" t="s">
        <v>1375</v>
      </c>
    </row>
    <row r="43" spans="2:3" x14ac:dyDescent="0.3">
      <c r="B43" s="1437"/>
      <c r="C43" s="1438" t="s">
        <v>1376</v>
      </c>
    </row>
    <row r="44" spans="2:3" x14ac:dyDescent="0.3">
      <c r="B44" s="1435"/>
      <c r="C44" s="1436" t="s">
        <v>1377</v>
      </c>
    </row>
    <row r="45" spans="2:3" x14ac:dyDescent="0.3">
      <c r="B45" s="1437"/>
      <c r="C45" s="1438" t="s">
        <v>1378</v>
      </c>
    </row>
    <row r="46" spans="2:3" x14ac:dyDescent="0.3">
      <c r="B46" s="1435"/>
      <c r="C46" s="1436"/>
    </row>
    <row r="47" spans="2:3" ht="15" thickBot="1" x14ac:dyDescent="0.35">
      <c r="B47" s="1439"/>
      <c r="C47" s="1440"/>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D85BC74578BB42A0585F6946EC0D98" ma:contentTypeVersion="16" ma:contentTypeDescription="Een nieuw document maken." ma:contentTypeScope="" ma:versionID="4311f1b4cba51889cc25fe1bd41cb9ad">
  <xsd:schema xmlns:xsd="http://www.w3.org/2001/XMLSchema" xmlns:xs="http://www.w3.org/2001/XMLSchema" xmlns:p="http://schemas.microsoft.com/office/2006/metadata/properties" xmlns:ns2="5594bb78-8642-45b2-89c8-44475cac0ef9" xmlns:ns3="472cd993-c5ea-4ec8-8d69-f79dd9562118" targetNamespace="http://schemas.microsoft.com/office/2006/metadata/properties" ma:root="true" ma:fieldsID="af3a38f5ac181ef9c52b424e09210a0a" ns2:_="" ns3:_="">
    <xsd:import namespace="5594bb78-8642-45b2-89c8-44475cac0ef9"/>
    <xsd:import namespace="472cd993-c5ea-4ec8-8d69-f79dd956211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4bb78-8642-45b2-89c8-44475cac0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c6f371a7-af1e-4863-b830-9db92276c562"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2cd993-c5ea-4ec8-8d69-f79dd956211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10034c1-f40e-4b47-9af2-69160c6c7d05}" ma:internalName="TaxCatchAll" ma:showField="CatchAllData" ma:web="472cd993-c5ea-4ec8-8d69-f79dd956211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72cd993-c5ea-4ec8-8d69-f79dd9562118" xsi:nil="true"/>
    <lcf76f155ced4ddcb4097134ff3c332f xmlns="5594bb78-8642-45b2-89c8-44475cac0ef9">
      <Terms xmlns="http://schemas.microsoft.com/office/infopath/2007/PartnerControls"/>
    </lcf76f155ced4ddcb4097134ff3c332f>
  </documentManagement>
</p:properties>
</file>

<file path=customXml/item3.xml>��< ? x m l   v e r s i o n = " 1 . 0 "   e n c o d i n g = " u t f - 1 6 " ? > < D a t a M a s h u p   x m l n s = " h t t p : / / s c h e m a s . m i c r o s o f t . c o m / D a t a M a s h u p " > A A A A A K g E A A B Q S w M E F A A C A A g A G n J k W 6 I v 7 Q e l A A A A 9 g A A A B I A H A B D b 2 5 m a W c v U G F j a 2 F n Z S 5 4 b W w g o h g A K K A U A A A A A A A A A A A A A A A A A A A A A A A A A A A A h Y 9 N D o I w G E S v Q r q n P 2 i U k F I W b s G Y m B i 3 T a 3 Q C B + G F s v d X H g k r y B G U X c u 5 8 1 b z N y v N 5 4 N T R 1 c d G d N C y l i m K J A g 2 o P B s o U 9 e 4 Y x i g T f C P V S Z Y 6 G G W w y W A P K a q c O y e E e O + x n + G 2 K 0 l E K S P 7 I t + q S j c S f W T z X w 4 N W C d B a S T 4 7 j V G R J j N F 5 g t Y 0 w 5 m S A v D H y F a N z 7 b H 8 g X / W 1 6 z s t o A 7 X O S d T 5 O T 9 Q T w A U E s D B B Q A A g A I A B p y Z 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c m R b m R T Q X 6 E B A A B f A w A A E w A c A E Z v c m 1 1 b G F z L 1 N l Y 3 R p b 2 4 x L m 0 g o h g A K K A U A A A A A A A A A A A A A A A A A A A A A A A A A A A A d Z J B a 9 t A E I X v B v + H R b 0 k I A L p N e T Q u I H 2 k F 6 q t t C Q w 2 r 1 L I 2 1 u y N m V 3 Z q 4 / / e X b k E i h R d x K B v 5 r 1 5 o w A T i b 3 6 f n n f 3 q 1 X 6 1 X o t K B R n 9 m B P L y 6 V x Z x v V L p e R D O 9 e O r g b 3 Z j C L w 8 R d L X z P 3 V 9 e n 5 2 / a 4 b 6 o d A 3 7 s X g 5 P 2 / Y x 4 S 8 l J f 2 D 0 X 1 Z 4 B q c a D d k d q m S L M S b H F T i f Z h y + I 2 b E f n M x a u s l p 5 O h W f t j W P h 1 J 1 P E a V D L F v I K l o i l L F P D D i N Z 5 L l U h X a 9 P F U l l d s + j I Q q P L L S 2 O q a s D N S H C d J 7 Q z 5 o f k k h m y W 9 F z 7 4 + G v b s C J n Q j S N P I S Y F w o z 8 o p M / + 2 b U w 0 G C 6 f Q w J 1 l g d C Z r 3 f c Q 2 s 2 Q r z 6 n k n U y Z t i 5 0 Z P J 9 b Q H W 2 4 X L D y h o W n u P j W 3 2 J N v 5 w z X Z C m C 4 g W E x J F a + B l Y / Q s s Y 4 O w Q S D f j G n 7 B e E q j a H g J r N p N 8 F i Q t O 1 B 5 Z 0 q B Q M M O y 1 l s l G X i f E p e v 8 S F b F 0 q 6 H 2 k O O L O 3 S U j + R d m r z n f O 0 S W P O M J o A W y q v 4 z j K J A t s + b 2 g f i e t D B 1 g j 7 T 7 P 5 / z 9 X p F / p 2 / + + 4 v U E s B A i 0 A F A A C A A g A G n J k W 6 I v 7 Q e l A A A A 9 g A A A B I A A A A A A A A A A A A A A A A A A A A A A E N v b m Z p Z y 9 Q Y W N r Y W d l L n h t b F B L A Q I t A B Q A A g A I A B p y Z F s P y u m r p A A A A O k A A A A T A A A A A A A A A A A A A A A A A P E A A A B b Q 2 9 u d G V u d F 9 U e X B l c 1 0 u e G 1 s U E s B A i 0 A F A A C A A g A G n J k W 5 k U 0 F + h A Q A A X w M A A B M A A A A A A A A A A A A A A A A A 4 g E A A E Z v c m 1 1 b G F z L 1 N l Y 3 R p b 2 4 x L m 1 Q S w U G A A A A A A M A A w D C A A A A 0 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Q x Q A A A A A A A A h F 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G 9 t Z W l u Z W 4 8 L 0 l 0 Z W 1 Q Y X R o P j w v S X R l b U x v Y 2 F 0 a W 9 u P j x T d G F i b G V F b n R y a W V z P j x F b n R y e S B U e X B l P S J J c 1 B y a X Z h d G U i I F Z h b H V l P S J s M C I g L z 4 8 R W 5 0 c n k g V H l w Z T 0 i U X V l c n l J R C I g V m F s d W U 9 I n M 5 O D Z h O T R k Y S 1 k Z G U z L T R l Z D Y t O T g 2 N C 0 5 N D Z k Z j c z Y z J l N m E i I C 8 + P E V u d H J 5 I F R 5 c G U 9 I k Z p b G x F b m F i b G V k I i B W Y W x 1 Z T 0 i b D A i I C 8 + P E V u d H J 5 I F R 5 c G U 9 I k Z p b G x P Y m p l Y 3 R U e X B l I i B W Y W x 1 Z T 0 i c 0 N v b m 5 l Y 3 R p b 2 5 P b m x 5 I i A v P j x F b n R y e S B U e X B l P S J G a W x s V G 9 E Y X R h T W 9 k Z W x F b m F i b G V k I i B W Y W x 1 Z T 0 i b D A i I C 8 + P E V u d H J 5 I F R 5 c G U 9 I k 5 h d m l n Y X R p b 2 5 T d G V w T m F t Z S I g V m F s d W U 9 I n N O Y X Z p Z 2 F 0 a W U i I C 8 + P E V u d H J 5 I F R 5 c G U 9 I k 5 h b W V V c G R h d G V k Q W Z 0 Z X J G a W x s I i B W Y W x 1 Z T 0 i b D A i I C 8 + P E V u d H J 5 I F R 5 c G U 9 I l J l c 3 V s d F R 5 c G U i I F Z h b H V l P S J z R X h j Z X B 0 a W 9 u I i A v P j x F b n R y e S B U e X B l P S J C d W Z m Z X J O Z X h 0 U m V m c m V z a C I g V m F s d W U 9 I m w x I i A v P j x F b n R y e S B U e X B l P S J G a W x s Z W R D b 2 1 w b G V 0 Z V J l c 3 V s d F R v V 2 9 y a 3 N o Z W V 0 I i B W Y W x 1 Z T 0 i b D E i I C 8 + P E V u d H J 5 I F R 5 c G U 9 I k F k Z G V k V G 9 E Y X R h T W 9 k Z W w i I F Z h b H V l P S J s M C I g L z 4 8 R W 5 0 c n k g V H l w Z T 0 i R m l s b E N v d W 5 0 I i B W Y W x 1 Z T 0 i b D k i I C 8 + P E V u d H J 5 I F R 5 c G U 9 I k Z p b G x F c n J v c k N v Z G U i I F Z h b H V l P S J z V W 5 r b m 9 3 b i I g L z 4 8 R W 5 0 c n k g V H l w Z T 0 i R m l s b E V y c m 9 y Q 2 9 1 b n Q i I F Z h b H V l P S J s M C I g L z 4 8 R W 5 0 c n k g V H l w Z T 0 i R m l s b E x h c 3 R V c G R h d G V k I i B W Y W x 1 Z T 0 i Z D I w M j U t M T E t M D R U M T I 6 N D g 6 M z k u O D M 2 O T A z N V o i I C 8 + P E V u d H J 5 I F R 5 c G U 9 I k Z p b G x D b 2 x 1 b W 5 U e X B l c y I g V m F s d W U 9 I n N C Z 1 l H Q m d Z R 0 J n W U d C Z 1 l H Q m d Z R 0 J n P T 0 i I C 8 + P E V u d H J 5 I F R 5 c G U 9 I k Z p b G x D b 2 x 1 b W 5 O Y W 1 l c y I g V m F s d W U 9 I n N b J n F 1 b 3 Q 7 Q W Z i b 3 V 3 L C B o b 3 V 0 I G V u I G 9 u Z G V y a G 9 1 Z C Z x d W 9 0 O y w m c X V v d D t B b W J h Y 2 h 0 L C B s Y W J v c m F 0 b 3 J p d W 0 g Z W 4 g Z 2 V 6 b 2 5 k a G V p Z H N 0 Z W N o b m l l a y Z x d W 9 0 O y w m c X V v d D t C b 3 V 3 I G V u I G l u Z n J h J n F 1 b 3 Q 7 L C Z x d W 9 0 O 0 V j b 2 5 v b W l l I G V u I G F k b W l u a X N 0 c m F 0 a W U m c X V v d D s s J n F 1 b 3 Q 7 S G F u Z G V s I G V u I G 9 u Z G V y b m V t Z X J z Y 2 h h c C Z x d W 9 0 O y w m c X V v d D t I b 3 J l Y 2 E g Z W 4 g Y m F r a 2 V y a W o m c X V v d D s s J n F 1 b 3 Q 7 S W 5 m b 3 J t Y X R p Z S B l b i B j b 2 1 t d W 5 p Y 2 F 0 a W V 0 Z W N o b m 9 s b 2 d p Z S Z x d W 9 0 O y w m c X V v d D t N Z W R p Y S B l b i B 2 b 3 J t Z 2 V 2 a W 5 n J n F 1 b 3 Q 7 L C Z x d W 9 0 O 0 1 v Y m l s a X R l a X Q g Z W 4 g d m 9 l c n R 1 a W d l b i Z x d W 9 0 O y w m c X V v d D t U Z W N o b m l l a y B l b i B w c m 9 j Z X N p b m R 1 c 3 R y a W U m c X V v d D s s J n F 1 b 3 Q 7 V G 9 l c m l z b W U g Z W 4 g c m V j c m V h d G l l J n F 1 b 3 Q 7 L C Z x d W 9 0 O 1 R y Y W 5 z c G 9 y d C w g c 2 N o Z W V w d m F h c n Q g Z W 4 g b G 9 n a X N 0 a W V r J n F 1 b 3 Q 7 L C Z x d W 9 0 O 1 V p d G V y b G l q a 2 U g d m V y e m 9 y Z 2 l u Z y Z x d W 9 0 O y w m c X V v d D t W Z W l s a W d o Z W l k I G V u I H N w b 3 J 0 J n F 1 b 3 Q 7 L C Z x d W 9 0 O 1 Z v Z W R z Z W w s I G 5 h d H V 1 c i B l b i B s Z W V m b 2 1 n Z X Z p b m c m c X V v d D s s J n F 1 b 3 Q 7 W m 9 y Z y B l b i B 3 Z W x 6 a W p u J n F 1 b 3 Q 7 X S 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0 R v b W V p b m V u L 0 F 1 d G 9 S Z W 1 v d m V k Q 2 9 s d W 1 u c z E u e 0 F m Y m 9 1 d y w g a G 9 1 d C B l b i B v b m R l c m h v d W Q s M H 0 m c X V v d D s s J n F 1 b 3 Q 7 U 2 V j d G l v b j E v R G 9 t Z W l u Z W 4 v Q X V 0 b 1 J l b W 9 2 Z W R D b 2 x 1 b W 5 z M S 5 7 Q W 1 i Y W N o d C w g b G F i b 3 J h d G 9 y a X V t I G V u I G d l e m 9 u Z G h l a W R z d G V j a G 5 p Z W s s M X 0 m c X V v d D s s J n F 1 b 3 Q 7 U 2 V j d G l v b j E v R G 9 t Z W l u Z W 4 v Q X V 0 b 1 J l b W 9 2 Z W R D b 2 x 1 b W 5 z M S 5 7 Q m 9 1 d y B l b i B p b m Z y Y S w y f S Z x d W 9 0 O y w m c X V v d D t T Z W N 0 a W 9 u M S 9 E b 2 1 l a W 5 l b i 9 B d X R v U m V t b 3 Z l Z E N v b H V t b n M x L n t F Y 2 9 u b 2 1 p Z S B l b i B h Z G 1 p b m l z d H J h d G l l L D N 9 J n F 1 b 3 Q 7 L C Z x d W 9 0 O 1 N l Y 3 R p b 2 4 x L 0 R v b W V p b m V u L 0 F 1 d G 9 S Z W 1 v d m V k Q 2 9 s d W 1 u c z E u e 0 h h b m R l b C B l b i B v b m R l c m 5 l b W V y c 2 N o Y X A s N H 0 m c X V v d D s s J n F 1 b 3 Q 7 U 2 V j d G l v b j E v R G 9 t Z W l u Z W 4 v Q X V 0 b 1 J l b W 9 2 Z W R D b 2 x 1 b W 5 z M S 5 7 S G 9 y Z W N h I G V u I G J h a 2 t l c m l q L D V 9 J n F 1 b 3 Q 7 L C Z x d W 9 0 O 1 N l Y 3 R p b 2 4 x L 0 R v b W V p b m V u L 0 F 1 d G 9 S Z W 1 v d m V k Q 2 9 s d W 1 u c z E u e 0 l u Z m 9 y b W F 0 a W U g Z W 4 g Y 2 9 t b X V u a W N h d G l l d G V j a G 5 v b G 9 n a W U s N n 0 m c X V v d D s s J n F 1 b 3 Q 7 U 2 V j d G l v b j E v R G 9 t Z W l u Z W 4 v Q X V 0 b 1 J l b W 9 2 Z W R D b 2 x 1 b W 5 z M S 5 7 T W V k a W E g Z W 4 g d m 9 y b W d l d m l u Z y w 3 f S Z x d W 9 0 O y w m c X V v d D t T Z W N 0 a W 9 u M S 9 E b 2 1 l a W 5 l b i 9 B d X R v U m V t b 3 Z l Z E N v b H V t b n M x L n t N b 2 J p b G l 0 Z W l 0 I G V u I H Z v Z X J 0 d W l n Z W 4 s O H 0 m c X V v d D s s J n F 1 b 3 Q 7 U 2 V j d G l v b j E v R G 9 t Z W l u Z W 4 v Q X V 0 b 1 J l b W 9 2 Z W R D b 2 x 1 b W 5 z M S 5 7 V G V j a G 5 p Z W s g Z W 4 g c H J v Y 2 V z a W 5 k d X N 0 c m l l L D l 9 J n F 1 b 3 Q 7 L C Z x d W 9 0 O 1 N l Y 3 R p b 2 4 x L 0 R v b W V p b m V u L 0 F 1 d G 9 S Z W 1 v d m V k Q 2 9 s d W 1 u c z E u e 1 R v Z X J p c 2 1 l I G V u I H J l Y 3 J l Y X R p Z S w x M H 0 m c X V v d D s s J n F 1 b 3 Q 7 U 2 V j d G l v b j E v R G 9 t Z W l u Z W 4 v Q X V 0 b 1 J l b W 9 2 Z W R D b 2 x 1 b W 5 z M S 5 7 V H J h b n N w b 3 J 0 L C B z Y 2 h l Z X B 2 Y W F y d C B l b i B s b 2 d p c 3 R p Z W s s M T F 9 J n F 1 b 3 Q 7 L C Z x d W 9 0 O 1 N l Y 3 R p b 2 4 x L 0 R v b W V p b m V u L 0 F 1 d G 9 S Z W 1 v d m V k Q 2 9 s d W 1 u c z E u e 1 V p d G V y b G l q a 2 U g d m V y e m 9 y Z 2 l u Z y w x M n 0 m c X V v d D s s J n F 1 b 3 Q 7 U 2 V j d G l v b j E v R G 9 t Z W l u Z W 4 v Q X V 0 b 1 J l b W 9 2 Z W R D b 2 x 1 b W 5 z M S 5 7 V m V p b G l n a G V p Z C B l b i B z c G 9 y d C w x M 3 0 m c X V v d D s s J n F 1 b 3 Q 7 U 2 V j d G l v b j E v R G 9 t Z W l u Z W 4 v Q X V 0 b 1 J l b W 9 2 Z W R D b 2 x 1 b W 5 z M S 5 7 V m 9 l Z H N l b C w g b m F 0 d X V y I G V u I G x l Z W Z v b W d l d m l u Z y w x N H 0 m c X V v d D s s J n F 1 b 3 Q 7 U 2 V j d G l v b j E v R G 9 t Z W l u Z W 4 v Q X V 0 b 1 J l b W 9 2 Z W R D b 2 x 1 b W 5 z M S 5 7 W m 9 y Z y B l b i B 3 Z W x 6 a W p u L D E 1 f S Z x d W 9 0 O 1 0 s J n F 1 b 3 Q 7 Q 2 9 s d W 1 u Q 2 9 1 b n Q m c X V v d D s 6 M T Y s J n F 1 b 3 Q 7 S 2 V 5 Q 2 9 s d W 1 u T m F t Z X M m c X V v d D s 6 W 1 0 s J n F 1 b 3 Q 7 Q 2 9 s d W 1 u S W R l b n R p d G l l c y Z x d W 9 0 O z p b J n F 1 b 3 Q 7 U 2 V j d G l v b j E v R G 9 t Z W l u Z W 4 v Q X V 0 b 1 J l b W 9 2 Z W R D b 2 x 1 b W 5 z M S 5 7 Q W Z i b 3 V 3 L C B o b 3 V 0 I G V u I G 9 u Z G V y a G 9 1 Z C w w f S Z x d W 9 0 O y w m c X V v d D t T Z W N 0 a W 9 u M S 9 E b 2 1 l a W 5 l b i 9 B d X R v U m V t b 3 Z l Z E N v b H V t b n M x L n t B b W J h Y 2 h 0 L C B s Y W J v c m F 0 b 3 J p d W 0 g Z W 4 g Z 2 V 6 b 2 5 k a G V p Z H N 0 Z W N o b m l l a y w x f S Z x d W 9 0 O y w m c X V v d D t T Z W N 0 a W 9 u M S 9 E b 2 1 l a W 5 l b i 9 B d X R v U m V t b 3 Z l Z E N v b H V t b n M x L n t C b 3 V 3 I G V u I G l u Z n J h L D J 9 J n F 1 b 3 Q 7 L C Z x d W 9 0 O 1 N l Y 3 R p b 2 4 x L 0 R v b W V p b m V u L 0 F 1 d G 9 S Z W 1 v d m V k Q 2 9 s d W 1 u c z E u e 0 V j b 2 5 v b W l l I G V u I G F k b W l u a X N 0 c m F 0 a W U s M 3 0 m c X V v d D s s J n F 1 b 3 Q 7 U 2 V j d G l v b j E v R G 9 t Z W l u Z W 4 v Q X V 0 b 1 J l b W 9 2 Z W R D b 2 x 1 b W 5 z M S 5 7 S G F u Z G V s I G V u I G 9 u Z G V y b m V t Z X J z Y 2 h h c C w 0 f S Z x d W 9 0 O y w m c X V v d D t T Z W N 0 a W 9 u M S 9 E b 2 1 l a W 5 l b i 9 B d X R v U m V t b 3 Z l Z E N v b H V t b n M x L n t I b 3 J l Y 2 E g Z W 4 g Y m F r a 2 V y a W o s N X 0 m c X V v d D s s J n F 1 b 3 Q 7 U 2 V j d G l v b j E v R G 9 t Z W l u Z W 4 v Q X V 0 b 1 J l b W 9 2 Z W R D b 2 x 1 b W 5 z M S 5 7 S W 5 m b 3 J t Y X R p Z S B l b i B j b 2 1 t d W 5 p Y 2 F 0 a W V 0 Z W N o b m 9 s b 2 d p Z S w 2 f S Z x d W 9 0 O y w m c X V v d D t T Z W N 0 a W 9 u M S 9 E b 2 1 l a W 5 l b i 9 B d X R v U m V t b 3 Z l Z E N v b H V t b n M x L n t N Z W R p Y S B l b i B 2 b 3 J t Z 2 V 2 a W 5 n L D d 9 J n F 1 b 3 Q 7 L C Z x d W 9 0 O 1 N l Y 3 R p b 2 4 x L 0 R v b W V p b m V u L 0 F 1 d G 9 S Z W 1 v d m V k Q 2 9 s d W 1 u c z E u e 0 1 v Y m l s a X R l a X Q g Z W 4 g d m 9 l c n R 1 a W d l b i w 4 f S Z x d W 9 0 O y w m c X V v d D t T Z W N 0 a W 9 u M S 9 E b 2 1 l a W 5 l b i 9 B d X R v U m V t b 3 Z l Z E N v b H V t b n M x L n t U Z W N o b m l l a y B l b i B w c m 9 j Z X N p b m R 1 c 3 R y a W U s O X 0 m c X V v d D s s J n F 1 b 3 Q 7 U 2 V j d G l v b j E v R G 9 t Z W l u Z W 4 v Q X V 0 b 1 J l b W 9 2 Z W R D b 2 x 1 b W 5 z M S 5 7 V G 9 l c m l z b W U g Z W 4 g c m V j c m V h d G l l L D E w f S Z x d W 9 0 O y w m c X V v d D t T Z W N 0 a W 9 u M S 9 E b 2 1 l a W 5 l b i 9 B d X R v U m V t b 3 Z l Z E N v b H V t b n M x L n t U c m F u c 3 B v c n Q s I H N j a G V l c H Z h Y X J 0 I G V u I G x v Z 2 l z d G l l a y w x M X 0 m c X V v d D s s J n F 1 b 3 Q 7 U 2 V j d G l v b j E v R G 9 t Z W l u Z W 4 v Q X V 0 b 1 J l b W 9 2 Z W R D b 2 x 1 b W 5 z M S 5 7 V W l 0 Z X J s a W p r Z S B 2 Z X J 6 b 3 J n a W 5 n L D E y f S Z x d W 9 0 O y w m c X V v d D t T Z W N 0 a W 9 u M S 9 E b 2 1 l a W 5 l b i 9 B d X R v U m V t b 3 Z l Z E N v b H V t b n M x L n t W Z W l s a W d o Z W l k I G V u I H N w b 3 J 0 L D E z f S Z x d W 9 0 O y w m c X V v d D t T Z W N 0 a W 9 u M S 9 E b 2 1 l a W 5 l b i 9 B d X R v U m V t b 3 Z l Z E N v b H V t b n M x L n t W b 2 V k c 2 V s L C B u Y X R 1 d X I g Z W 4 g b G V l Z m 9 t Z 2 V 2 a W 5 n L D E 0 f S Z x d W 9 0 O y w m c X V v d D t T Z W N 0 a W 9 u M S 9 E b 2 1 l a W 5 l b i 9 B d X R v U m V t b 3 Z l Z E N v b H V t b n M x L n t a b 3 J n I G V u I H d l b H p p a m 4 s M T V 9 J n F 1 b 3 Q 7 X S w m c X V v d D t S Z W x h d G l v b n N o a X B J b m Z v J n F 1 b 3 Q 7 O l t d f S I g L z 4 8 L 1 N 0 Y W J s Z U V u d H J p Z X M + P C 9 J d G V t P j x J d G V t P j x J d G V t T G 9 j Y X R p b 2 4 + P E l 0 Z W 1 U e X B l P k Z v c m 1 1 b G E 8 L 0 l 0 Z W 1 U e X B l P j x J d G V t U G F 0 a D 5 T Z W N 0 a W 9 u M S 9 E b 2 1 l a W 5 l b i 9 C c m 9 u P C 9 J d G V t U G F 0 a D 4 8 L 0 l 0 Z W 1 M b 2 N h d G l v b j 4 8 U 3 R h Y m x l R W 5 0 c m l l c y A v P j w v S X R l b T 4 8 S X R l b T 4 8 S X R l b U x v Y 2 F 0 a W 9 u P j x J d G V t V H l w Z T 5 G b 3 J t d W x h P C 9 J d G V t V H l w Z T 4 8 S X R l b V B h d G g + U 2 V j d G l v b j E v R G 9 t Z W l u Z W 4 v V H l w Z S U y M G d l d 2 l q e m l n Z D w v S X R l b V B h d G g + P C 9 J d G V t T G 9 j Y X R p b 2 4 + P F N 0 Y W J s Z U V u d H J p Z X M g L z 4 8 L 0 l 0 Z W 0 + P C 9 J d G V t c z 4 8 L 0 x v Y 2 F s U G F j a 2 F n Z U 1 l d G F k Y X R h R m l s Z T 4 W A A A A U E s F B g A A A A A A A A A A A A A A A A A A A A A A A C Y B A A A B A A A A 0 I y d 3 w E V 0 R G M e g D A T 8 K X 6 w E A A A B s h O 1 Y 8 s j z R Y n u 3 D Q B r I I p A A A A A A I A A A A A A B B m A A A A A Q A A I A A A A K a i 0 I x T o L O q G W 4 3 Q 5 O m z L Z 6 y m / R S C w z o Z 4 A W U w O B 4 J E A A A A A A 6 A A A A A A g A A I A A A A E A a B w R y J c R P + 5 J K t B / K Y 8 Y + W U P e z Y r Y r J K Q u o h t z 2 x h U A A A A J E r k p 3 F s i t C X Y C L M V V + n o H 2 w c q j H x r e 4 v e X N y U w r 2 4 k t N g T C 8 L u k h / W Z J I D 8 2 I E s f Z G 9 E e L j q m R r d L s D K 3 / h V R p t a y V L 0 3 T 3 o L Q e a i j z 1 F l Q A A A A J 2 X t m J I 6 h b g U t J 9 e h I y n J R U / f F 9 B p o q A C l 5 V Y 0 L j 8 f y f R o N n G m / 3 R y G X 9 2 9 g o P w d v t o y b P 9 t e g 4 U b M E K E f Q 2 j E = < / 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AEFB10-1705-494B-A5F9-644682A93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4bb78-8642-45b2-89c8-44475cac0ef9"/>
    <ds:schemaRef ds:uri="472cd993-c5ea-4ec8-8d69-f79dd95621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6061B0-5490-47C0-A1C5-2A397D766A74}">
  <ds:schemaRefs>
    <ds:schemaRef ds:uri="http://www.w3.org/XML/1998/namespace"/>
    <ds:schemaRef ds:uri="http://purl.org/dc/terms/"/>
    <ds:schemaRef ds:uri="http://purl.org/dc/elements/1.1/"/>
    <ds:schemaRef ds:uri="http://schemas.microsoft.com/office/2006/metadata/properties"/>
    <ds:schemaRef ds:uri="5594bb78-8642-45b2-89c8-44475cac0ef9"/>
    <ds:schemaRef ds:uri="http://schemas.microsoft.com/office/infopath/2007/PartnerControls"/>
    <ds:schemaRef ds:uri="http://schemas.microsoft.com/office/2006/documentManagement/types"/>
    <ds:schemaRef ds:uri="http://schemas.openxmlformats.org/package/2006/metadata/core-properties"/>
    <ds:schemaRef ds:uri="472cd993-c5ea-4ec8-8d69-f79dd9562118"/>
    <ds:schemaRef ds:uri="http://purl.org/dc/dcmitype/"/>
  </ds:schemaRefs>
</ds:datastoreItem>
</file>

<file path=customXml/itemProps3.xml><?xml version="1.0" encoding="utf-8"?>
<ds:datastoreItem xmlns:ds="http://schemas.openxmlformats.org/officeDocument/2006/customXml" ds:itemID="{EBF7AAAC-72BA-4624-87E6-5723CF44F81B}">
  <ds:schemaRefs>
    <ds:schemaRef ds:uri="http://schemas.microsoft.com/DataMashup"/>
  </ds:schemaRefs>
</ds:datastoreItem>
</file>

<file path=customXml/itemProps4.xml><?xml version="1.0" encoding="utf-8"?>
<ds:datastoreItem xmlns:ds="http://schemas.openxmlformats.org/officeDocument/2006/customXml" ds:itemID="{8261F2C3-F10C-4200-AC6A-84B071E830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16</vt:i4>
      </vt:variant>
      <vt:variant>
        <vt:lpstr>Benoemde bereiken</vt:lpstr>
      </vt:variant>
      <vt:variant>
        <vt:i4>37</vt:i4>
      </vt:variant>
    </vt:vector>
  </HeadingPairs>
  <TitlesOfParts>
    <vt:vector size="53" baseType="lpstr">
      <vt:lpstr>Legenda</vt:lpstr>
      <vt:lpstr>Examenleverancier</vt:lpstr>
      <vt:lpstr>Applicatie</vt:lpstr>
      <vt:lpstr>Applicatieleverancier</vt:lpstr>
      <vt:lpstr>PlatformKoppelingen</vt:lpstr>
      <vt:lpstr>ExamenLeverancierEnPlatform</vt:lpstr>
      <vt:lpstr>ExamenLeverancierKoppelingen</vt:lpstr>
      <vt:lpstr>ExamenleverancierMetadata</vt:lpstr>
      <vt:lpstr>Versie</vt:lpstr>
      <vt:lpstr>Sectorkamers</vt:lpstr>
      <vt:lpstr>Domeinen en onderwijsclusters</vt:lpstr>
      <vt:lpstr>KoppellingenDefinitie</vt:lpstr>
      <vt:lpstr>Metadatastelsels</vt:lpstr>
      <vt:lpstr>Uitwisselingsstandaarden</vt:lpstr>
      <vt:lpstr>Look-up overig</vt:lpstr>
      <vt:lpstr>Extra registratie examen</vt:lpstr>
      <vt:lpstr>AantalAIBeoordelen</vt:lpstr>
      <vt:lpstr>AantalAIGenereren</vt:lpstr>
      <vt:lpstr>aantalAIZoeken</vt:lpstr>
      <vt:lpstr>AantalAnalogeExamenleveranciers</vt:lpstr>
      <vt:lpstr>AantalApplicatieLeveranciers</vt:lpstr>
      <vt:lpstr>AantalApplicaties</vt:lpstr>
      <vt:lpstr>AantalApplicatiesDPIAUitgevoerd</vt:lpstr>
      <vt:lpstr>AantalApplicatiesMetSubverwerker</vt:lpstr>
      <vt:lpstr>AantalCertificerendeInstanties</vt:lpstr>
      <vt:lpstr>AantalDPIAs</vt:lpstr>
      <vt:lpstr>AantalExamenleveranciers</vt:lpstr>
      <vt:lpstr>AantalGebruikersVanUItvoeringsInstanties</vt:lpstr>
      <vt:lpstr>AantalKennisExamens</vt:lpstr>
      <vt:lpstr>AantalLeveranciersMetBekendPlatforn</vt:lpstr>
      <vt:lpstr>AantalLeveranciersPlatformOnbekend</vt:lpstr>
      <vt:lpstr>AantalOKEKoppelingenBijExamenLeveranciers</vt:lpstr>
      <vt:lpstr>AantalPlatformenPerLeverancier</vt:lpstr>
      <vt:lpstr>AantalPraktijkbeoordelingen</vt:lpstr>
      <vt:lpstr>AantalUitvoeringsInstanties</vt:lpstr>
      <vt:lpstr>AantalVaardigheidsExamens</vt:lpstr>
      <vt:lpstr>AantalVerschillendeSubverwerkers</vt:lpstr>
      <vt:lpstr>Bedrijfstakgroepen</vt:lpstr>
      <vt:lpstr>GecertificeerdeLeveranciers</vt:lpstr>
      <vt:lpstr>GeenContact</vt:lpstr>
      <vt:lpstr>KoppelvlakNamen</vt:lpstr>
      <vt:lpstr>LidExSamen</vt:lpstr>
      <vt:lpstr>ManagementInformatieExamentype</vt:lpstr>
      <vt:lpstr>ManagementinfoSectorkamers</vt:lpstr>
      <vt:lpstr>ManegementInfoApplicaties</vt:lpstr>
      <vt:lpstr>ManementInfoDomeinen</vt:lpstr>
      <vt:lpstr>NietGecertificeerdeLeveranciers</vt:lpstr>
      <vt:lpstr>privacyconvenantAangemeld</vt:lpstr>
      <vt:lpstr>PrivacyConvenantJa</vt:lpstr>
      <vt:lpstr>privacyconvenantNee</vt:lpstr>
      <vt:lpstr>PrivacyConvenantOnbekendBijOrganisatie</vt:lpstr>
      <vt:lpstr>Sectorkamers</vt:lpstr>
      <vt:lpstr>StatusOKEKoppelingen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Rosalie Imang-Deen</dc:creator>
  <cp:keywords/>
  <dc:description/>
  <cp:lastModifiedBy>Michiel Rotteveel</cp:lastModifiedBy>
  <cp:revision/>
  <dcterms:created xsi:type="dcterms:W3CDTF">2025-03-27T10:54:11Z</dcterms:created>
  <dcterms:modified xsi:type="dcterms:W3CDTF">2026-06-11T10:20:17Z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0x01010001D85BC74578BB42A0585F6946EC0D98</vt:lpwstr>
  </property>
  <property fmtid="{D5CDD505-2E9C-101B-9397-08002B2CF9AE}" pid="3" name="MediaServiceImageTags">
    <vt:lpwstr/>
  </property>
</Properties>
</file>